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vba\1.RPA\template\"/>
    </mc:Choice>
  </mc:AlternateContent>
  <bookViews>
    <workbookView xWindow="0" yWindow="0" windowWidth="23040" windowHeight="10224"/>
  </bookViews>
  <sheets>
    <sheet name="有給管理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6" i="1" l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K81" i="1"/>
  <c r="I81" i="1"/>
  <c r="H81" i="1"/>
  <c r="J81" i="1" s="1"/>
  <c r="E82" i="1" s="1"/>
  <c r="F81" i="1"/>
  <c r="C81" i="1"/>
  <c r="B81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K62" i="1"/>
  <c r="I62" i="1"/>
  <c r="H62" i="1"/>
  <c r="J62" i="1" s="1"/>
  <c r="E63" i="1" s="1"/>
  <c r="F62" i="1"/>
  <c r="C62" i="1"/>
  <c r="B62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K43" i="1"/>
  <c r="I43" i="1"/>
  <c r="F43" i="1"/>
  <c r="H43" i="1" s="1"/>
  <c r="J43" i="1" s="1"/>
  <c r="E44" i="1" s="1"/>
  <c r="C43" i="1"/>
  <c r="B43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K24" i="1"/>
  <c r="J24" i="1"/>
  <c r="E25" i="1" s="1"/>
  <c r="I24" i="1"/>
  <c r="H24" i="1"/>
  <c r="F24" i="1"/>
  <c r="C24" i="1"/>
  <c r="B24" i="1"/>
  <c r="O20" i="1"/>
  <c r="D20" i="1"/>
  <c r="C20" i="1"/>
  <c r="B20" i="1"/>
  <c r="O19" i="1"/>
  <c r="D19" i="1"/>
  <c r="C19" i="1"/>
  <c r="B19" i="1"/>
  <c r="O18" i="1"/>
  <c r="D18" i="1"/>
  <c r="C18" i="1"/>
  <c r="B18" i="1"/>
  <c r="O17" i="1"/>
  <c r="D17" i="1"/>
  <c r="C17" i="1"/>
  <c r="B17" i="1"/>
  <c r="O16" i="1"/>
  <c r="D16" i="1"/>
  <c r="C16" i="1"/>
  <c r="B16" i="1"/>
  <c r="O15" i="1"/>
  <c r="D15" i="1"/>
  <c r="C15" i="1"/>
  <c r="B15" i="1"/>
  <c r="O14" i="1"/>
  <c r="D14" i="1"/>
  <c r="C14" i="1"/>
  <c r="B14" i="1"/>
  <c r="O13" i="1"/>
  <c r="D13" i="1"/>
  <c r="C13" i="1"/>
  <c r="B13" i="1"/>
  <c r="O12" i="1"/>
  <c r="D12" i="1"/>
  <c r="C12" i="1"/>
  <c r="B12" i="1"/>
  <c r="O11" i="1"/>
  <c r="D11" i="1"/>
  <c r="C11" i="1"/>
  <c r="B11" i="1"/>
  <c r="O10" i="1"/>
  <c r="D10" i="1"/>
  <c r="C10" i="1"/>
  <c r="B10" i="1"/>
  <c r="O9" i="1"/>
  <c r="D9" i="1"/>
  <c r="C9" i="1"/>
  <c r="B9" i="1"/>
  <c r="O8" i="1"/>
  <c r="D8" i="1"/>
  <c r="C8" i="1"/>
  <c r="B8" i="1"/>
  <c r="O7" i="1"/>
  <c r="D7" i="1"/>
  <c r="C7" i="1"/>
  <c r="B7" i="1"/>
  <c r="O6" i="1"/>
  <c r="D6" i="1"/>
  <c r="C6" i="1"/>
  <c r="B6" i="1"/>
  <c r="O5" i="1"/>
  <c r="K5" i="1"/>
  <c r="I5" i="1"/>
  <c r="F5" i="1"/>
  <c r="H5" i="1" s="1"/>
  <c r="J5" i="1" s="1"/>
  <c r="E6" i="1" s="1"/>
  <c r="I6" i="1" s="1"/>
  <c r="D5" i="1"/>
  <c r="C5" i="1"/>
  <c r="B5" i="1"/>
  <c r="I25" i="1" l="1"/>
  <c r="K25" i="1"/>
  <c r="F25" i="1"/>
  <c r="H25" i="1" s="1"/>
  <c r="K6" i="1"/>
  <c r="F6" i="1"/>
  <c r="H6" i="1" s="1"/>
  <c r="J6" i="1" s="1"/>
  <c r="E7" i="1" s="1"/>
  <c r="I44" i="1"/>
  <c r="F44" i="1"/>
  <c r="H44" i="1" s="1"/>
  <c r="J44" i="1" s="1"/>
  <c r="E45" i="1" s="1"/>
  <c r="K44" i="1"/>
  <c r="K82" i="1"/>
  <c r="F82" i="1"/>
  <c r="H82" i="1" s="1"/>
  <c r="I63" i="1"/>
  <c r="K63" i="1"/>
  <c r="F63" i="1"/>
  <c r="H63" i="1" s="1"/>
  <c r="I82" i="1"/>
  <c r="J82" i="1" l="1"/>
  <c r="E83" i="1" s="1"/>
  <c r="I45" i="1"/>
  <c r="F45" i="1"/>
  <c r="H45" i="1" s="1"/>
  <c r="J45" i="1" s="1"/>
  <c r="E46" i="1" s="1"/>
  <c r="K45" i="1"/>
  <c r="I7" i="1"/>
  <c r="F7" i="1"/>
  <c r="H7" i="1" s="1"/>
  <c r="J7" i="1" s="1"/>
  <c r="E8" i="1" s="1"/>
  <c r="K7" i="1"/>
  <c r="J63" i="1"/>
  <c r="E64" i="1" s="1"/>
  <c r="J25" i="1"/>
  <c r="E26" i="1" s="1"/>
  <c r="I64" i="1" l="1"/>
  <c r="K64" i="1"/>
  <c r="F64" i="1"/>
  <c r="H64" i="1" s="1"/>
  <c r="J64" i="1" s="1"/>
  <c r="E65" i="1" s="1"/>
  <c r="I46" i="1"/>
  <c r="K46" i="1"/>
  <c r="F46" i="1"/>
  <c r="H46" i="1" s="1"/>
  <c r="I8" i="1"/>
  <c r="K8" i="1"/>
  <c r="F8" i="1"/>
  <c r="H8" i="1" s="1"/>
  <c r="I26" i="1"/>
  <c r="K26" i="1"/>
  <c r="F26" i="1"/>
  <c r="H26" i="1" s="1"/>
  <c r="J26" i="1" s="1"/>
  <c r="E27" i="1" s="1"/>
  <c r="K83" i="1"/>
  <c r="F83" i="1"/>
  <c r="H83" i="1" s="1"/>
  <c r="I83" i="1"/>
  <c r="I27" i="1" l="1"/>
  <c r="K27" i="1"/>
  <c r="F27" i="1"/>
  <c r="H27" i="1" s="1"/>
  <c r="J27" i="1" s="1"/>
  <c r="E28" i="1" s="1"/>
  <c r="I65" i="1"/>
  <c r="K65" i="1"/>
  <c r="F65" i="1"/>
  <c r="H65" i="1" s="1"/>
  <c r="J83" i="1"/>
  <c r="E84" i="1" s="1"/>
  <c r="J46" i="1"/>
  <c r="E47" i="1" s="1"/>
  <c r="J8" i="1"/>
  <c r="E9" i="1" s="1"/>
  <c r="K84" i="1" l="1"/>
  <c r="F84" i="1"/>
  <c r="H84" i="1" s="1"/>
  <c r="J84" i="1" s="1"/>
  <c r="E85" i="1" s="1"/>
  <c r="I84" i="1"/>
  <c r="I28" i="1"/>
  <c r="K28" i="1"/>
  <c r="F28" i="1"/>
  <c r="H28" i="1" s="1"/>
  <c r="J65" i="1"/>
  <c r="E66" i="1" s="1"/>
  <c r="I47" i="1"/>
  <c r="K47" i="1"/>
  <c r="F47" i="1"/>
  <c r="H47" i="1" s="1"/>
  <c r="I9" i="1"/>
  <c r="F9" i="1"/>
  <c r="H9" i="1" s="1"/>
  <c r="J9" i="1" s="1"/>
  <c r="E10" i="1" s="1"/>
  <c r="K9" i="1"/>
  <c r="I66" i="1" l="1"/>
  <c r="K66" i="1"/>
  <c r="F66" i="1"/>
  <c r="H66" i="1" s="1"/>
  <c r="J66" i="1" s="1"/>
  <c r="E67" i="1" s="1"/>
  <c r="I10" i="1"/>
  <c r="K10" i="1"/>
  <c r="F10" i="1"/>
  <c r="H10" i="1" s="1"/>
  <c r="J28" i="1"/>
  <c r="E29" i="1" s="1"/>
  <c r="K85" i="1"/>
  <c r="F85" i="1"/>
  <c r="H85" i="1" s="1"/>
  <c r="I85" i="1"/>
  <c r="J47" i="1"/>
  <c r="E48" i="1" s="1"/>
  <c r="I48" i="1" l="1"/>
  <c r="K48" i="1"/>
  <c r="F48" i="1"/>
  <c r="H48" i="1" s="1"/>
  <c r="J48" i="1" s="1"/>
  <c r="E49" i="1" s="1"/>
  <c r="I29" i="1"/>
  <c r="K29" i="1"/>
  <c r="F29" i="1"/>
  <c r="H29" i="1" s="1"/>
  <c r="I67" i="1"/>
  <c r="K67" i="1"/>
  <c r="F67" i="1"/>
  <c r="H67" i="1" s="1"/>
  <c r="J10" i="1"/>
  <c r="E11" i="1" s="1"/>
  <c r="J85" i="1"/>
  <c r="E86" i="1" s="1"/>
  <c r="K86" i="1" l="1"/>
  <c r="F86" i="1"/>
  <c r="H86" i="1" s="1"/>
  <c r="J86" i="1" s="1"/>
  <c r="E87" i="1" s="1"/>
  <c r="I86" i="1"/>
  <c r="I49" i="1"/>
  <c r="K49" i="1"/>
  <c r="F49" i="1"/>
  <c r="H49" i="1" s="1"/>
  <c r="I11" i="1"/>
  <c r="F11" i="1"/>
  <c r="H11" i="1" s="1"/>
  <c r="J11" i="1" s="1"/>
  <c r="E12" i="1" s="1"/>
  <c r="K11" i="1"/>
  <c r="J29" i="1"/>
  <c r="E30" i="1" s="1"/>
  <c r="J67" i="1"/>
  <c r="E68" i="1" s="1"/>
  <c r="I68" i="1" l="1"/>
  <c r="K68" i="1"/>
  <c r="F68" i="1"/>
  <c r="H68" i="1" s="1"/>
  <c r="J68" i="1" s="1"/>
  <c r="E69" i="1" s="1"/>
  <c r="I30" i="1"/>
  <c r="K30" i="1"/>
  <c r="F30" i="1"/>
  <c r="H30" i="1" s="1"/>
  <c r="K87" i="1"/>
  <c r="F87" i="1"/>
  <c r="H87" i="1" s="1"/>
  <c r="J87" i="1" s="1"/>
  <c r="E88" i="1" s="1"/>
  <c r="I87" i="1"/>
  <c r="I12" i="1"/>
  <c r="F12" i="1"/>
  <c r="H12" i="1" s="1"/>
  <c r="J12" i="1" s="1"/>
  <c r="E13" i="1" s="1"/>
  <c r="K12" i="1"/>
  <c r="J49" i="1"/>
  <c r="E50" i="1" s="1"/>
  <c r="I13" i="1" l="1"/>
  <c r="K13" i="1"/>
  <c r="F13" i="1"/>
  <c r="H13" i="1" s="1"/>
  <c r="J13" i="1" s="1"/>
  <c r="E14" i="1" s="1"/>
  <c r="I69" i="1"/>
  <c r="K69" i="1"/>
  <c r="F69" i="1"/>
  <c r="H69" i="1" s="1"/>
  <c r="K88" i="1"/>
  <c r="F88" i="1"/>
  <c r="H88" i="1" s="1"/>
  <c r="J88" i="1" s="1"/>
  <c r="E89" i="1" s="1"/>
  <c r="I88" i="1"/>
  <c r="J30" i="1"/>
  <c r="E31" i="1" s="1"/>
  <c r="I50" i="1"/>
  <c r="K50" i="1"/>
  <c r="F50" i="1"/>
  <c r="H50" i="1" s="1"/>
  <c r="I14" i="1" l="1"/>
  <c r="K14" i="1"/>
  <c r="F14" i="1"/>
  <c r="H14" i="1" s="1"/>
  <c r="J14" i="1" s="1"/>
  <c r="E15" i="1" s="1"/>
  <c r="I31" i="1"/>
  <c r="F31" i="1"/>
  <c r="H31" i="1" s="1"/>
  <c r="K31" i="1"/>
  <c r="K89" i="1"/>
  <c r="F89" i="1"/>
  <c r="H89" i="1" s="1"/>
  <c r="J89" i="1" s="1"/>
  <c r="E90" i="1" s="1"/>
  <c r="I89" i="1"/>
  <c r="J69" i="1"/>
  <c r="E70" i="1" s="1"/>
  <c r="J50" i="1"/>
  <c r="E51" i="1" s="1"/>
  <c r="I15" i="1" l="1"/>
  <c r="F15" i="1"/>
  <c r="H15" i="1" s="1"/>
  <c r="J15" i="1" s="1"/>
  <c r="E16" i="1" s="1"/>
  <c r="K15" i="1"/>
  <c r="K90" i="1"/>
  <c r="F90" i="1"/>
  <c r="H90" i="1" s="1"/>
  <c r="I90" i="1"/>
  <c r="I70" i="1"/>
  <c r="K70" i="1"/>
  <c r="F70" i="1"/>
  <c r="H70" i="1" s="1"/>
  <c r="I51" i="1"/>
  <c r="K51" i="1"/>
  <c r="F51" i="1"/>
  <c r="H51" i="1" s="1"/>
  <c r="J51" i="1" s="1"/>
  <c r="E52" i="1" s="1"/>
  <c r="J31" i="1"/>
  <c r="E32" i="1" s="1"/>
  <c r="I52" i="1" l="1"/>
  <c r="K52" i="1"/>
  <c r="F52" i="1"/>
  <c r="H52" i="1" s="1"/>
  <c r="J52" i="1" s="1"/>
  <c r="E53" i="1" s="1"/>
  <c r="I16" i="1"/>
  <c r="K16" i="1"/>
  <c r="F16" i="1"/>
  <c r="H16" i="1" s="1"/>
  <c r="K32" i="1"/>
  <c r="I32" i="1"/>
  <c r="F32" i="1"/>
  <c r="H32" i="1" s="1"/>
  <c r="J70" i="1"/>
  <c r="E71" i="1" s="1"/>
  <c r="J90" i="1"/>
  <c r="E91" i="1" s="1"/>
  <c r="K91" i="1" l="1"/>
  <c r="F91" i="1"/>
  <c r="H91" i="1" s="1"/>
  <c r="J91" i="1" s="1"/>
  <c r="E92" i="1" s="1"/>
  <c r="I91" i="1"/>
  <c r="I53" i="1"/>
  <c r="K53" i="1"/>
  <c r="F53" i="1"/>
  <c r="H53" i="1" s="1"/>
  <c r="I71" i="1"/>
  <c r="K71" i="1"/>
  <c r="F71" i="1"/>
  <c r="H71" i="1" s="1"/>
  <c r="J16" i="1"/>
  <c r="E17" i="1" s="1"/>
  <c r="J32" i="1"/>
  <c r="E33" i="1" s="1"/>
  <c r="F33" i="1" l="1"/>
  <c r="H33" i="1" s="1"/>
  <c r="K33" i="1"/>
  <c r="I33" i="1"/>
  <c r="I17" i="1"/>
  <c r="K17" i="1"/>
  <c r="F17" i="1"/>
  <c r="H17" i="1" s="1"/>
  <c r="K92" i="1"/>
  <c r="F92" i="1"/>
  <c r="H92" i="1" s="1"/>
  <c r="J92" i="1" s="1"/>
  <c r="E93" i="1" s="1"/>
  <c r="I92" i="1"/>
  <c r="J53" i="1"/>
  <c r="E54" i="1" s="1"/>
  <c r="J71" i="1"/>
  <c r="E72" i="1" s="1"/>
  <c r="K93" i="1" l="1"/>
  <c r="F93" i="1"/>
  <c r="H93" i="1" s="1"/>
  <c r="J93" i="1" s="1"/>
  <c r="E94" i="1" s="1"/>
  <c r="I93" i="1"/>
  <c r="I72" i="1"/>
  <c r="K72" i="1"/>
  <c r="F72" i="1"/>
  <c r="H72" i="1" s="1"/>
  <c r="I54" i="1"/>
  <c r="K54" i="1"/>
  <c r="F54" i="1"/>
  <c r="H54" i="1" s="1"/>
  <c r="J17" i="1"/>
  <c r="E18" i="1" s="1"/>
  <c r="J33" i="1"/>
  <c r="E34" i="1" s="1"/>
  <c r="I34" i="1" l="1"/>
  <c r="F34" i="1"/>
  <c r="H34" i="1" s="1"/>
  <c r="J34" i="1" s="1"/>
  <c r="E35" i="1" s="1"/>
  <c r="K34" i="1"/>
  <c r="I18" i="1"/>
  <c r="K18" i="1"/>
  <c r="F18" i="1"/>
  <c r="H18" i="1" s="1"/>
  <c r="K94" i="1"/>
  <c r="F94" i="1"/>
  <c r="H94" i="1" s="1"/>
  <c r="J94" i="1" s="1"/>
  <c r="E95" i="1" s="1"/>
  <c r="I94" i="1"/>
  <c r="J72" i="1"/>
  <c r="E73" i="1" s="1"/>
  <c r="J54" i="1"/>
  <c r="E55" i="1" s="1"/>
  <c r="I55" i="1" l="1"/>
  <c r="K55" i="1"/>
  <c r="F55" i="1"/>
  <c r="H55" i="1" s="1"/>
  <c r="J55" i="1" s="1"/>
  <c r="E56" i="1" s="1"/>
  <c r="I35" i="1"/>
  <c r="K35" i="1"/>
  <c r="F35" i="1"/>
  <c r="H35" i="1" s="1"/>
  <c r="K95" i="1"/>
  <c r="F95" i="1"/>
  <c r="H95" i="1" s="1"/>
  <c r="J95" i="1" s="1"/>
  <c r="E96" i="1" s="1"/>
  <c r="I95" i="1"/>
  <c r="I73" i="1"/>
  <c r="K73" i="1"/>
  <c r="F73" i="1"/>
  <c r="H73" i="1" s="1"/>
  <c r="J73" i="1" s="1"/>
  <c r="E74" i="1" s="1"/>
  <c r="J18" i="1"/>
  <c r="E19" i="1" s="1"/>
  <c r="I56" i="1" l="1"/>
  <c r="K56" i="1"/>
  <c r="F56" i="1"/>
  <c r="H56" i="1" s="1"/>
  <c r="J56" i="1" s="1"/>
  <c r="E57" i="1" s="1"/>
  <c r="K96" i="1"/>
  <c r="F96" i="1"/>
  <c r="H96" i="1" s="1"/>
  <c r="I96" i="1"/>
  <c r="J35" i="1"/>
  <c r="E36" i="1" s="1"/>
  <c r="I74" i="1"/>
  <c r="K74" i="1"/>
  <c r="F74" i="1"/>
  <c r="H74" i="1" s="1"/>
  <c r="I19" i="1"/>
  <c r="F19" i="1"/>
  <c r="H19" i="1" s="1"/>
  <c r="J19" i="1" s="1"/>
  <c r="E20" i="1" s="1"/>
  <c r="K19" i="1"/>
  <c r="I20" i="1" l="1"/>
  <c r="K20" i="1"/>
  <c r="F20" i="1"/>
  <c r="H20" i="1" s="1"/>
  <c r="J20" i="1" s="1"/>
  <c r="K36" i="1"/>
  <c r="I36" i="1"/>
  <c r="F36" i="1"/>
  <c r="H36" i="1" s="1"/>
  <c r="J36" i="1" s="1"/>
  <c r="E37" i="1" s="1"/>
  <c r="I57" i="1"/>
  <c r="K57" i="1"/>
  <c r="F57" i="1"/>
  <c r="H57" i="1" s="1"/>
  <c r="J74" i="1"/>
  <c r="E75" i="1" s="1"/>
  <c r="J96" i="1"/>
  <c r="I75" i="1" l="1"/>
  <c r="K75" i="1"/>
  <c r="F75" i="1"/>
  <c r="H75" i="1" s="1"/>
  <c r="J75" i="1" s="1"/>
  <c r="E76" i="1" s="1"/>
  <c r="I37" i="1"/>
  <c r="F37" i="1"/>
  <c r="H37" i="1" s="1"/>
  <c r="K37" i="1"/>
  <c r="J57" i="1"/>
  <c r="E58" i="1" s="1"/>
  <c r="I76" i="1" l="1"/>
  <c r="K76" i="1"/>
  <c r="F76" i="1"/>
  <c r="H76" i="1" s="1"/>
  <c r="J76" i="1" s="1"/>
  <c r="E77" i="1" s="1"/>
  <c r="I58" i="1"/>
  <c r="K58" i="1"/>
  <c r="F58" i="1"/>
  <c r="H58" i="1" s="1"/>
  <c r="J37" i="1"/>
  <c r="E38" i="1" s="1"/>
  <c r="I77" i="1" l="1"/>
  <c r="K77" i="1"/>
  <c r="F77" i="1"/>
  <c r="H77" i="1" s="1"/>
  <c r="J77" i="1" s="1"/>
  <c r="J58" i="1"/>
  <c r="I38" i="1"/>
  <c r="K38" i="1"/>
  <c r="F38" i="1"/>
  <c r="H38" i="1" s="1"/>
  <c r="J38" i="1" s="1"/>
  <c r="E39" i="1" s="1"/>
  <c r="I39" i="1" l="1"/>
  <c r="F39" i="1"/>
  <c r="H39" i="1" s="1"/>
  <c r="J39" i="1" s="1"/>
  <c r="K39" i="1"/>
</calcChain>
</file>

<file path=xl/sharedStrings.xml><?xml version="1.0" encoding="utf-8"?>
<sst xmlns="http://schemas.openxmlformats.org/spreadsheetml/2006/main" count="64" uniqueCount="21">
  <si>
    <t>入社年月日</t>
  </si>
  <si>
    <t>＜週5＞</t>
    <rPh sb="1" eb="2">
      <t>シュウ</t>
    </rPh>
    <phoneticPr fontId="4"/>
  </si>
  <si>
    <t>対応表</t>
    <rPh sb="0" eb="2">
      <t>タイオウ</t>
    </rPh>
    <rPh sb="2" eb="3">
      <t>ヒョウ</t>
    </rPh>
    <phoneticPr fontId="4"/>
  </si>
  <si>
    <t>経過月数</t>
    <rPh sb="0" eb="2">
      <t>ケイカ</t>
    </rPh>
    <rPh sb="2" eb="4">
      <t>ツキスウ</t>
    </rPh>
    <phoneticPr fontId="3"/>
  </si>
  <si>
    <t>有給付与日</t>
    <rPh sb="0" eb="2">
      <t>ユウキュウ</t>
    </rPh>
    <rPh sb="2" eb="4">
      <t>フヨ</t>
    </rPh>
    <rPh sb="4" eb="5">
      <t>ビ</t>
    </rPh>
    <phoneticPr fontId="5"/>
  </si>
  <si>
    <t>経過年数</t>
    <rPh sb="0" eb="2">
      <t>ケイカ</t>
    </rPh>
    <rPh sb="2" eb="4">
      <t>ネンスウ</t>
    </rPh>
    <phoneticPr fontId="3"/>
  </si>
  <si>
    <t>付与日数</t>
    <rPh sb="0" eb="2">
      <t>フヨ</t>
    </rPh>
    <rPh sb="2" eb="4">
      <t>ニッスウ</t>
    </rPh>
    <phoneticPr fontId="5"/>
  </si>
  <si>
    <t>繰越</t>
    <rPh sb="0" eb="2">
      <t>クリコシ</t>
    </rPh>
    <phoneticPr fontId="5"/>
  </si>
  <si>
    <t>保有数(期首残高)</t>
    <rPh sb="0" eb="2">
      <t>ホユウ</t>
    </rPh>
    <rPh sb="2" eb="3">
      <t>スウ</t>
    </rPh>
    <rPh sb="4" eb="8">
      <t>キシュザンダカ</t>
    </rPh>
    <phoneticPr fontId="5"/>
  </si>
  <si>
    <t>使用日数・消化日数</t>
    <rPh sb="0" eb="2">
      <t>シヨウ</t>
    </rPh>
    <rPh sb="2" eb="3">
      <t>ニチ</t>
    </rPh>
    <rPh sb="3" eb="4">
      <t>スウ</t>
    </rPh>
    <rPh sb="5" eb="7">
      <t>ショウカ</t>
    </rPh>
    <rPh sb="7" eb="9">
      <t>ニッスウ</t>
    </rPh>
    <phoneticPr fontId="5"/>
  </si>
  <si>
    <t>期末残高</t>
    <rPh sb="0" eb="2">
      <t>キマツ</t>
    </rPh>
    <rPh sb="2" eb="4">
      <t>ザンダカ</t>
    </rPh>
    <phoneticPr fontId="5"/>
  </si>
  <si>
    <t>時効数</t>
    <rPh sb="0" eb="2">
      <t>ジコウ</t>
    </rPh>
    <rPh sb="2" eb="3">
      <t>スウ</t>
    </rPh>
    <phoneticPr fontId="5"/>
  </si>
  <si>
    <t>時効後残</t>
    <rPh sb="0" eb="2">
      <t>ジコウ</t>
    </rPh>
    <rPh sb="2" eb="3">
      <t>ゴ</t>
    </rPh>
    <rPh sb="3" eb="4">
      <t>ザン</t>
    </rPh>
    <phoneticPr fontId="5"/>
  </si>
  <si>
    <t>20日を超えて消滅した日のカウント</t>
    <rPh sb="2" eb="3">
      <t>ニチ</t>
    </rPh>
    <rPh sb="4" eb="5">
      <t>コ</t>
    </rPh>
    <rPh sb="7" eb="9">
      <t>ショウメツ</t>
    </rPh>
    <rPh sb="11" eb="12">
      <t>ヒ</t>
    </rPh>
    <phoneticPr fontId="4"/>
  </si>
  <si>
    <t>経過月数</t>
    <rPh sb="0" eb="2">
      <t>ケイカ</t>
    </rPh>
    <rPh sb="2" eb="4">
      <t>ゲッスウ</t>
    </rPh>
    <phoneticPr fontId="4"/>
  </si>
  <si>
    <t>経過年(小数)</t>
    <rPh sb="0" eb="2">
      <t>ケイカ</t>
    </rPh>
    <rPh sb="2" eb="3">
      <t>ネン</t>
    </rPh>
    <rPh sb="4" eb="6">
      <t>ショウスウ</t>
    </rPh>
    <phoneticPr fontId="4"/>
  </si>
  <si>
    <t>＜週4＞</t>
    <rPh sb="1" eb="2">
      <t>シュウ</t>
    </rPh>
    <phoneticPr fontId="4"/>
  </si>
  <si>
    <t>保有数</t>
    <rPh sb="0" eb="2">
      <t>ホユウ</t>
    </rPh>
    <rPh sb="2" eb="3">
      <t>スウ</t>
    </rPh>
    <phoneticPr fontId="5"/>
  </si>
  <si>
    <t>＜週3＞</t>
    <rPh sb="1" eb="2">
      <t>シュウ</t>
    </rPh>
    <phoneticPr fontId="4"/>
  </si>
  <si>
    <t>＜週2＞</t>
    <rPh sb="1" eb="2">
      <t>シュウ</t>
    </rPh>
    <phoneticPr fontId="4"/>
  </si>
  <si>
    <t>＜週1＞</t>
    <rPh sb="1" eb="2">
      <t>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</si>
</sst>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1" fillId="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4" borderId="1" xfId="1" applyFill="1" applyBorder="1">
      <alignment vertical="center"/>
    </xf>
    <xf numFmtId="14" fontId="2" fillId="0" borderId="1" xfId="1" applyNumberFormat="1" applyBorder="1">
      <alignment vertical="center"/>
    </xf>
    <xf numFmtId="0" fontId="2" fillId="0" borderId="1" xfId="1" applyBorder="1">
      <alignment vertical="center"/>
    </xf>
    <xf numFmtId="0" fontId="1" fillId="2" borderId="1" xfId="2" applyBorder="1" applyAlignment="1">
      <alignment horizontal="center" vertical="center"/>
    </xf>
    <xf numFmtId="0" fontId="1" fillId="2" borderId="2" xfId="2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6" fillId="5" borderId="1" xfId="3" applyFill="1" applyBorder="1" applyAlignment="1">
      <alignment horizontal="center" vertical="center"/>
    </xf>
    <xf numFmtId="14" fontId="6" fillId="5" borderId="1" xfId="3" applyNumberFormat="1" applyFill="1" applyBorder="1" applyAlignment="1">
      <alignment horizontal="center" vertical="center"/>
    </xf>
    <xf numFmtId="0" fontId="1" fillId="0" borderId="1" xfId="2" applyNumberFormat="1" applyFill="1" applyBorder="1" applyAlignment="1">
      <alignment vertical="center"/>
    </xf>
    <xf numFmtId="14" fontId="1" fillId="0" borderId="2" xfId="2" applyNumberFormat="1" applyFill="1" applyBorder="1">
      <alignment vertical="center"/>
    </xf>
    <xf numFmtId="0" fontId="2" fillId="0" borderId="1" xfId="1" applyBorder="1" applyAlignment="1">
      <alignment horizontal="right" vertical="center"/>
    </xf>
    <xf numFmtId="0" fontId="6" fillId="0" borderId="1" xfId="3" applyFill="1" applyBorder="1">
      <alignment vertical="center"/>
    </xf>
    <xf numFmtId="0" fontId="6" fillId="6" borderId="1" xfId="3" applyFill="1" applyBorder="1">
      <alignment vertical="center"/>
    </xf>
    <xf numFmtId="0" fontId="1" fillId="6" borderId="1" xfId="4" applyFill="1" applyBorder="1" applyProtection="1">
      <alignment vertical="center"/>
      <protection locked="0"/>
    </xf>
    <xf numFmtId="0" fontId="6" fillId="7" borderId="1" xfId="3" applyFill="1" applyBorder="1">
      <alignment vertical="center"/>
    </xf>
    <xf numFmtId="0" fontId="0" fillId="0" borderId="1" xfId="0" applyBorder="1">
      <alignment vertical="center"/>
    </xf>
    <xf numFmtId="0" fontId="2" fillId="0" borderId="1" xfId="1" applyNumberFormat="1" applyBorder="1">
      <alignment vertical="center"/>
    </xf>
    <xf numFmtId="0" fontId="1" fillId="8" borderId="1" xfId="2" applyNumberFormat="1" applyFill="1" applyBorder="1" applyAlignment="1">
      <alignment vertical="center"/>
    </xf>
    <xf numFmtId="0" fontId="2" fillId="0" borderId="0" xfId="1" applyBorder="1">
      <alignment vertical="center"/>
    </xf>
  </cellXfs>
  <cellStyles count="5">
    <cellStyle name="20% - アクセント 1 2" xfId="2"/>
    <cellStyle name="20% - アクセント 3 2" xfId="4"/>
    <cellStyle name="標準" xfId="0" builtinId="0"/>
    <cellStyle name="標準 2" xfId="3"/>
    <cellStyle name="標準 3" xfId="1"/>
  </cellStyles>
  <dxfs count="12"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  <dxf>
      <font>
        <color rgb="FFFFFF0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96"/>
  <sheetViews>
    <sheetView tabSelected="1" workbookViewId="0">
      <selection activeCell="H20" sqref="H20"/>
    </sheetView>
  </sheetViews>
  <sheetFormatPr defaultRowHeight="13.2" x14ac:dyDescent="0.2"/>
  <cols>
    <col min="1" max="1" width="11.109375" customWidth="1"/>
    <col min="2" max="2" width="12.109375" customWidth="1"/>
    <col min="6" max="6" width="16.6640625" customWidth="1"/>
    <col min="7" max="7" width="18" customWidth="1"/>
    <col min="8" max="8" width="11.44140625" customWidth="1"/>
    <col min="11" max="11" width="31.21875" customWidth="1"/>
    <col min="15" max="15" width="13.6640625" customWidth="1"/>
  </cols>
  <sheetData>
    <row r="1" spans="1:15" x14ac:dyDescent="0.2">
      <c r="A1" s="1" t="s">
        <v>0</v>
      </c>
    </row>
    <row r="2" spans="1:15" x14ac:dyDescent="0.2">
      <c r="A2" s="2">
        <v>42051</v>
      </c>
    </row>
    <row r="3" spans="1:15" x14ac:dyDescent="0.2">
      <c r="A3" t="s">
        <v>1</v>
      </c>
      <c r="N3" s="3" t="s">
        <v>2</v>
      </c>
      <c r="O3" s="3"/>
    </row>
    <row r="4" spans="1:15" x14ac:dyDescent="0.2">
      <c r="A4" s="4" t="s">
        <v>3</v>
      </c>
      <c r="B4" s="5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N4" s="3" t="s">
        <v>14</v>
      </c>
      <c r="O4" s="3" t="s">
        <v>15</v>
      </c>
    </row>
    <row r="5" spans="1:15" x14ac:dyDescent="0.2">
      <c r="A5" s="9">
        <v>6</v>
      </c>
      <c r="B5" s="10">
        <f t="shared" ref="B5:B20" si="0">EDATE($A$2,A5)</f>
        <v>42232</v>
      </c>
      <c r="C5" s="11" t="str">
        <f t="shared" ref="C5:C20" si="1">INT(A5/12)&amp;"年"&amp;MOD(A5,12)&amp;"ヶ月"</f>
        <v>0年6ヶ月</v>
      </c>
      <c r="D5" s="12">
        <f>VLOOKUP(A5,{0,0;6,10;18,11;30,12;42,14;54,16;66,18;78,20},2)</f>
        <v>10</v>
      </c>
      <c r="E5" s="12">
        <v>0</v>
      </c>
      <c r="F5" s="13">
        <f>D5+E5</f>
        <v>10</v>
      </c>
      <c r="G5" s="14">
        <v>6</v>
      </c>
      <c r="H5" s="15">
        <f>F5-G5</f>
        <v>4</v>
      </c>
      <c r="I5" s="12">
        <f t="shared" ref="I5:I20" si="2">IF(G5&lt;=E5,E5-G5,0)</f>
        <v>0</v>
      </c>
      <c r="J5" s="12">
        <f>H5-I5</f>
        <v>4</v>
      </c>
      <c r="K5" s="16">
        <f>IF(D5+E5&gt;20,(D5+E5)-20,0)</f>
        <v>0</v>
      </c>
      <c r="N5" s="3">
        <v>6</v>
      </c>
      <c r="O5" s="17">
        <f>6/12</f>
        <v>0.5</v>
      </c>
    </row>
    <row r="6" spans="1:15" x14ac:dyDescent="0.2">
      <c r="A6" s="9">
        <v>18</v>
      </c>
      <c r="B6" s="10">
        <f>EDATE($A$2,A6)</f>
        <v>42598</v>
      </c>
      <c r="C6" s="11" t="str">
        <f t="shared" si="1"/>
        <v>1年6ヶ月</v>
      </c>
      <c r="D6" s="12">
        <f>VLOOKUP(A6,{0,0;6,10;18,11;30,12;42,14;54,16;66,18;78,20},2)</f>
        <v>11</v>
      </c>
      <c r="E6" s="12">
        <f>J5</f>
        <v>4</v>
      </c>
      <c r="F6" s="13">
        <f t="shared" ref="F6:F20" si="3">D6+E6</f>
        <v>15</v>
      </c>
      <c r="G6" s="14">
        <v>6</v>
      </c>
      <c r="H6" s="15">
        <f t="shared" ref="H6:H20" si="4">F6-G6</f>
        <v>9</v>
      </c>
      <c r="I6" s="12">
        <f t="shared" si="2"/>
        <v>0</v>
      </c>
      <c r="J6" s="12">
        <f t="shared" ref="J6:J20" si="5">H6-I6</f>
        <v>9</v>
      </c>
      <c r="K6" s="16">
        <f>IF(D6+E6&gt;20,(D6+E6)-20,0)</f>
        <v>0</v>
      </c>
      <c r="L6" s="12"/>
      <c r="N6" s="3">
        <v>18</v>
      </c>
      <c r="O6" s="17">
        <f>18/12</f>
        <v>1.5</v>
      </c>
    </row>
    <row r="7" spans="1:15" x14ac:dyDescent="0.2">
      <c r="A7" s="9">
        <v>30</v>
      </c>
      <c r="B7" s="10">
        <f t="shared" si="0"/>
        <v>42963</v>
      </c>
      <c r="C7" s="11" t="str">
        <f t="shared" si="1"/>
        <v>2年6ヶ月</v>
      </c>
      <c r="D7" s="12">
        <f>VLOOKUP(A7,{0,0;6,10;18,11;30,12;42,14;54,16;66,18;78,20},2)</f>
        <v>12</v>
      </c>
      <c r="E7" s="12">
        <f>J6</f>
        <v>9</v>
      </c>
      <c r="F7" s="13">
        <f t="shared" si="3"/>
        <v>21</v>
      </c>
      <c r="G7" s="14">
        <v>0</v>
      </c>
      <c r="H7" s="15">
        <f t="shared" si="4"/>
        <v>21</v>
      </c>
      <c r="I7" s="12">
        <f t="shared" si="2"/>
        <v>9</v>
      </c>
      <c r="J7" s="12">
        <f t="shared" si="5"/>
        <v>12</v>
      </c>
      <c r="K7" s="16">
        <f>IF(D7+E7&gt;20,(D7+E7)-20,0)</f>
        <v>1</v>
      </c>
      <c r="N7" s="3">
        <v>30</v>
      </c>
      <c r="O7" s="17">
        <f>30/12</f>
        <v>2.5</v>
      </c>
    </row>
    <row r="8" spans="1:15" x14ac:dyDescent="0.2">
      <c r="A8" s="18">
        <v>42</v>
      </c>
      <c r="B8" s="10">
        <f t="shared" si="0"/>
        <v>43328</v>
      </c>
      <c r="C8" s="11" t="str">
        <f t="shared" si="1"/>
        <v>3年6ヶ月</v>
      </c>
      <c r="D8" s="12">
        <f>VLOOKUP(A8,{0,0;6,10;18,11;30,12;42,14;54,16;66,18;78,20},2)</f>
        <v>14</v>
      </c>
      <c r="E8" s="12">
        <f>J7</f>
        <v>12</v>
      </c>
      <c r="F8" s="13">
        <f t="shared" si="3"/>
        <v>26</v>
      </c>
      <c r="G8" s="14">
        <v>2</v>
      </c>
      <c r="H8" s="15">
        <f t="shared" si="4"/>
        <v>24</v>
      </c>
      <c r="I8" s="12">
        <f t="shared" si="2"/>
        <v>10</v>
      </c>
      <c r="J8" s="12">
        <f t="shared" si="5"/>
        <v>14</v>
      </c>
      <c r="K8" s="16">
        <f>IF(D8+E8&gt;20,(D8+E8)-20,0)</f>
        <v>6</v>
      </c>
      <c r="N8" s="3">
        <v>42</v>
      </c>
      <c r="O8" s="17">
        <f>42/12</f>
        <v>3.5</v>
      </c>
    </row>
    <row r="9" spans="1:15" x14ac:dyDescent="0.2">
      <c r="A9" s="9">
        <v>54</v>
      </c>
      <c r="B9" s="10">
        <f t="shared" si="0"/>
        <v>43693</v>
      </c>
      <c r="C9" s="11" t="str">
        <f t="shared" si="1"/>
        <v>4年6ヶ月</v>
      </c>
      <c r="D9" s="12">
        <f>VLOOKUP(A9,{0,0;6,10;18,11;30,12;42,14;54,16;66,18;78,20},2)</f>
        <v>16</v>
      </c>
      <c r="E9" s="12">
        <f t="shared" ref="E9:E20" si="6">J8</f>
        <v>14</v>
      </c>
      <c r="F9" s="13">
        <f t="shared" si="3"/>
        <v>30</v>
      </c>
      <c r="G9" s="14"/>
      <c r="H9" s="15">
        <f t="shared" si="4"/>
        <v>30</v>
      </c>
      <c r="I9" s="12">
        <f t="shared" si="2"/>
        <v>14</v>
      </c>
      <c r="J9" s="12">
        <f t="shared" si="5"/>
        <v>16</v>
      </c>
      <c r="K9" s="16">
        <f t="shared" ref="K9:K20" si="7">IF(D9+E9&gt;20,(D9+E9)-20,0)</f>
        <v>10</v>
      </c>
      <c r="N9" s="3">
        <v>54</v>
      </c>
      <c r="O9" s="17">
        <f>54/12</f>
        <v>4.5</v>
      </c>
    </row>
    <row r="10" spans="1:15" x14ac:dyDescent="0.2">
      <c r="A10" s="9">
        <v>66</v>
      </c>
      <c r="B10" s="10">
        <f t="shared" si="0"/>
        <v>44059</v>
      </c>
      <c r="C10" s="11" t="str">
        <f t="shared" si="1"/>
        <v>5年6ヶ月</v>
      </c>
      <c r="D10" s="12">
        <f>VLOOKUP(A10,{0,0;6,10;18,11;30,12;42,14;54,16;66,18;78,20},2)</f>
        <v>18</v>
      </c>
      <c r="E10" s="12">
        <f t="shared" si="6"/>
        <v>16</v>
      </c>
      <c r="F10" s="13">
        <f t="shared" si="3"/>
        <v>34</v>
      </c>
      <c r="G10" s="14"/>
      <c r="H10" s="15">
        <f t="shared" si="4"/>
        <v>34</v>
      </c>
      <c r="I10" s="12">
        <f t="shared" si="2"/>
        <v>16</v>
      </c>
      <c r="J10" s="12">
        <f t="shared" si="5"/>
        <v>18</v>
      </c>
      <c r="K10" s="16">
        <f t="shared" si="7"/>
        <v>14</v>
      </c>
      <c r="N10" s="3">
        <v>66</v>
      </c>
      <c r="O10" s="3">
        <f>66/12</f>
        <v>5.5</v>
      </c>
    </row>
    <row r="11" spans="1:15" x14ac:dyDescent="0.2">
      <c r="A11" s="9">
        <v>78</v>
      </c>
      <c r="B11" s="10">
        <f t="shared" si="0"/>
        <v>44424</v>
      </c>
      <c r="C11" s="11" t="str">
        <f t="shared" si="1"/>
        <v>6年6ヶ月</v>
      </c>
      <c r="D11" s="12">
        <f>VLOOKUP(A11,{0,0;6,10;18,11;30,12;42,14;54,16;66,18;78,20},2)</f>
        <v>20</v>
      </c>
      <c r="E11" s="12">
        <f t="shared" si="6"/>
        <v>18</v>
      </c>
      <c r="F11" s="13">
        <f t="shared" si="3"/>
        <v>38</v>
      </c>
      <c r="G11" s="14"/>
      <c r="H11" s="15">
        <f t="shared" si="4"/>
        <v>38</v>
      </c>
      <c r="I11" s="12">
        <f t="shared" si="2"/>
        <v>18</v>
      </c>
      <c r="J11" s="12">
        <f t="shared" si="5"/>
        <v>20</v>
      </c>
      <c r="K11" s="16">
        <f t="shared" si="7"/>
        <v>18</v>
      </c>
      <c r="N11" s="3">
        <v>78</v>
      </c>
      <c r="O11" s="3">
        <f>78/12</f>
        <v>6.5</v>
      </c>
    </row>
    <row r="12" spans="1:15" x14ac:dyDescent="0.2">
      <c r="A12" s="9">
        <v>90</v>
      </c>
      <c r="B12" s="10">
        <f t="shared" si="0"/>
        <v>44789</v>
      </c>
      <c r="C12" s="11" t="str">
        <f t="shared" si="1"/>
        <v>7年6ヶ月</v>
      </c>
      <c r="D12" s="12">
        <f>VLOOKUP(A12,{0,0;6,10;18,11;30,12;42,14;54,16;66,18;78,20},2)</f>
        <v>20</v>
      </c>
      <c r="E12" s="12">
        <f t="shared" si="6"/>
        <v>20</v>
      </c>
      <c r="F12" s="13">
        <f t="shared" si="3"/>
        <v>40</v>
      </c>
      <c r="G12" s="14"/>
      <c r="H12" s="15">
        <f t="shared" si="4"/>
        <v>40</v>
      </c>
      <c r="I12" s="12">
        <f t="shared" si="2"/>
        <v>20</v>
      </c>
      <c r="J12" s="12">
        <f t="shared" si="5"/>
        <v>20</v>
      </c>
      <c r="K12" s="16">
        <f t="shared" si="7"/>
        <v>20</v>
      </c>
      <c r="N12" s="3">
        <v>90</v>
      </c>
      <c r="O12" s="3">
        <f>90/12</f>
        <v>7.5</v>
      </c>
    </row>
    <row r="13" spans="1:15" x14ac:dyDescent="0.2">
      <c r="A13" s="9">
        <v>102</v>
      </c>
      <c r="B13" s="10">
        <f t="shared" si="0"/>
        <v>45154</v>
      </c>
      <c r="C13" s="11" t="str">
        <f t="shared" si="1"/>
        <v>8年6ヶ月</v>
      </c>
      <c r="D13" s="12">
        <f>VLOOKUP(A13,{0,0;6,10;18,11;30,12;42,14;54,16;66,18;78,20},2)</f>
        <v>20</v>
      </c>
      <c r="E13" s="12">
        <f t="shared" si="6"/>
        <v>20</v>
      </c>
      <c r="F13" s="13">
        <f t="shared" si="3"/>
        <v>40</v>
      </c>
      <c r="G13" s="14"/>
      <c r="H13" s="15">
        <f t="shared" si="4"/>
        <v>40</v>
      </c>
      <c r="I13" s="12">
        <f t="shared" si="2"/>
        <v>20</v>
      </c>
      <c r="J13" s="12">
        <f t="shared" si="5"/>
        <v>20</v>
      </c>
      <c r="K13" s="16">
        <f t="shared" si="7"/>
        <v>20</v>
      </c>
      <c r="N13" s="3">
        <v>102</v>
      </c>
      <c r="O13" s="3">
        <f>102/12</f>
        <v>8.5</v>
      </c>
    </row>
    <row r="14" spans="1:15" x14ac:dyDescent="0.2">
      <c r="A14" s="9">
        <v>114</v>
      </c>
      <c r="B14" s="10">
        <f t="shared" si="0"/>
        <v>45520</v>
      </c>
      <c r="C14" s="11" t="str">
        <f t="shared" si="1"/>
        <v>9年6ヶ月</v>
      </c>
      <c r="D14" s="12">
        <f>VLOOKUP(A14,{0,0;6,10;18,11;30,12;42,14;54,16;66,18;78,20},2)</f>
        <v>20</v>
      </c>
      <c r="E14" s="12">
        <f t="shared" si="6"/>
        <v>20</v>
      </c>
      <c r="F14" s="13">
        <f t="shared" si="3"/>
        <v>40</v>
      </c>
      <c r="G14" s="14"/>
      <c r="H14" s="15">
        <f t="shared" si="4"/>
        <v>40</v>
      </c>
      <c r="I14" s="12">
        <f t="shared" si="2"/>
        <v>20</v>
      </c>
      <c r="J14" s="12">
        <f t="shared" si="5"/>
        <v>20</v>
      </c>
      <c r="K14" s="16">
        <f t="shared" si="7"/>
        <v>20</v>
      </c>
      <c r="N14" s="3">
        <v>114</v>
      </c>
      <c r="O14" s="3">
        <f>114/12</f>
        <v>9.5</v>
      </c>
    </row>
    <row r="15" spans="1:15" x14ac:dyDescent="0.2">
      <c r="A15" s="9">
        <v>126</v>
      </c>
      <c r="B15" s="10">
        <f t="shared" si="0"/>
        <v>45885</v>
      </c>
      <c r="C15" s="11" t="str">
        <f t="shared" si="1"/>
        <v>10年6ヶ月</v>
      </c>
      <c r="D15" s="12">
        <f>VLOOKUP(A15,{0,0;6,10;18,11;30,12;42,14;54,16;66,18;78,20},2)</f>
        <v>20</v>
      </c>
      <c r="E15" s="12">
        <f t="shared" si="6"/>
        <v>20</v>
      </c>
      <c r="F15" s="13">
        <f t="shared" si="3"/>
        <v>40</v>
      </c>
      <c r="G15" s="14"/>
      <c r="H15" s="15">
        <f t="shared" si="4"/>
        <v>40</v>
      </c>
      <c r="I15" s="12">
        <f t="shared" si="2"/>
        <v>20</v>
      </c>
      <c r="J15" s="12">
        <f t="shared" si="5"/>
        <v>20</v>
      </c>
      <c r="K15" s="16">
        <f t="shared" si="7"/>
        <v>20</v>
      </c>
      <c r="N15" s="3">
        <v>126</v>
      </c>
      <c r="O15" s="3">
        <f>126/12</f>
        <v>10.5</v>
      </c>
    </row>
    <row r="16" spans="1:15" x14ac:dyDescent="0.2">
      <c r="A16" s="9">
        <v>138</v>
      </c>
      <c r="B16" s="10">
        <f t="shared" si="0"/>
        <v>46250</v>
      </c>
      <c r="C16" s="11" t="str">
        <f t="shared" si="1"/>
        <v>11年6ヶ月</v>
      </c>
      <c r="D16" s="12">
        <f>VLOOKUP(A16,{0,0;6,10;18,11;30,12;42,14;54,16;66,18;78,20},2)</f>
        <v>20</v>
      </c>
      <c r="E16" s="12">
        <f t="shared" si="6"/>
        <v>20</v>
      </c>
      <c r="F16" s="13">
        <f t="shared" si="3"/>
        <v>40</v>
      </c>
      <c r="G16" s="14"/>
      <c r="H16" s="15">
        <f t="shared" si="4"/>
        <v>40</v>
      </c>
      <c r="I16" s="12">
        <f t="shared" si="2"/>
        <v>20</v>
      </c>
      <c r="J16" s="12">
        <f t="shared" si="5"/>
        <v>20</v>
      </c>
      <c r="K16" s="16">
        <f t="shared" si="7"/>
        <v>20</v>
      </c>
      <c r="N16" s="3">
        <v>138</v>
      </c>
      <c r="O16" s="3">
        <f>138/12</f>
        <v>11.5</v>
      </c>
    </row>
    <row r="17" spans="1:15" x14ac:dyDescent="0.2">
      <c r="A17" s="9">
        <v>150</v>
      </c>
      <c r="B17" s="10">
        <f t="shared" si="0"/>
        <v>46615</v>
      </c>
      <c r="C17" s="11" t="str">
        <f t="shared" si="1"/>
        <v>12年6ヶ月</v>
      </c>
      <c r="D17" s="12">
        <f>VLOOKUP(A17,{0,0;6,10;18,11;30,12;42,14;54,16;66,18;78,20},2)</f>
        <v>20</v>
      </c>
      <c r="E17" s="12">
        <f t="shared" si="6"/>
        <v>20</v>
      </c>
      <c r="F17" s="13">
        <f t="shared" si="3"/>
        <v>40</v>
      </c>
      <c r="G17" s="14"/>
      <c r="H17" s="15">
        <f t="shared" si="4"/>
        <v>40</v>
      </c>
      <c r="I17" s="12">
        <f t="shared" si="2"/>
        <v>20</v>
      </c>
      <c r="J17" s="12">
        <f t="shared" si="5"/>
        <v>20</v>
      </c>
      <c r="K17" s="16">
        <f t="shared" si="7"/>
        <v>20</v>
      </c>
      <c r="N17" s="3">
        <v>150</v>
      </c>
      <c r="O17" s="3">
        <f>150/12</f>
        <v>12.5</v>
      </c>
    </row>
    <row r="18" spans="1:15" x14ac:dyDescent="0.2">
      <c r="A18" s="9">
        <v>162</v>
      </c>
      <c r="B18" s="10">
        <f t="shared" si="0"/>
        <v>46981</v>
      </c>
      <c r="C18" s="11" t="str">
        <f t="shared" si="1"/>
        <v>13年6ヶ月</v>
      </c>
      <c r="D18" s="12">
        <f>VLOOKUP(A18,{0,0;6,10;18,11;30,12;42,14;54,16;66,18;78,20},2)</f>
        <v>20</v>
      </c>
      <c r="E18" s="12">
        <f t="shared" si="6"/>
        <v>20</v>
      </c>
      <c r="F18" s="13">
        <f t="shared" si="3"/>
        <v>40</v>
      </c>
      <c r="G18" s="14"/>
      <c r="H18" s="15">
        <f t="shared" si="4"/>
        <v>40</v>
      </c>
      <c r="I18" s="12">
        <f t="shared" si="2"/>
        <v>20</v>
      </c>
      <c r="J18" s="12">
        <f t="shared" si="5"/>
        <v>20</v>
      </c>
      <c r="K18" s="16">
        <f t="shared" si="7"/>
        <v>20</v>
      </c>
      <c r="N18" s="3">
        <v>162</v>
      </c>
      <c r="O18" s="3">
        <f>162/12</f>
        <v>13.5</v>
      </c>
    </row>
    <row r="19" spans="1:15" x14ac:dyDescent="0.2">
      <c r="A19" s="9">
        <v>174</v>
      </c>
      <c r="B19" s="10">
        <f t="shared" si="0"/>
        <v>47346</v>
      </c>
      <c r="C19" s="11" t="str">
        <f t="shared" si="1"/>
        <v>14年6ヶ月</v>
      </c>
      <c r="D19" s="12">
        <f>VLOOKUP(A19,{0,0;6,10;18,11;30,12;42,14;54,16;66,18;78,20},2)</f>
        <v>20</v>
      </c>
      <c r="E19" s="12">
        <f t="shared" si="6"/>
        <v>20</v>
      </c>
      <c r="F19" s="13">
        <f t="shared" si="3"/>
        <v>40</v>
      </c>
      <c r="G19" s="14"/>
      <c r="H19" s="15">
        <f t="shared" si="4"/>
        <v>40</v>
      </c>
      <c r="I19" s="12">
        <f t="shared" si="2"/>
        <v>20</v>
      </c>
      <c r="J19" s="12">
        <f t="shared" si="5"/>
        <v>20</v>
      </c>
      <c r="K19" s="16">
        <f t="shared" si="7"/>
        <v>20</v>
      </c>
      <c r="N19" s="3">
        <v>174</v>
      </c>
      <c r="O19" s="3">
        <f>174/12</f>
        <v>14.5</v>
      </c>
    </row>
    <row r="20" spans="1:15" x14ac:dyDescent="0.2">
      <c r="A20" s="9">
        <v>186</v>
      </c>
      <c r="B20" s="10">
        <f t="shared" si="0"/>
        <v>47711</v>
      </c>
      <c r="C20" s="11" t="str">
        <f t="shared" si="1"/>
        <v>15年6ヶ月</v>
      </c>
      <c r="D20" s="12">
        <f>VLOOKUP(A20,{0,0;6,10;18,11;30,12;42,14;54,16;66,18;78,20},2)</f>
        <v>20</v>
      </c>
      <c r="E20" s="12">
        <f t="shared" si="6"/>
        <v>20</v>
      </c>
      <c r="F20" s="13">
        <f t="shared" si="3"/>
        <v>40</v>
      </c>
      <c r="G20" s="14"/>
      <c r="H20" s="15">
        <f t="shared" si="4"/>
        <v>40</v>
      </c>
      <c r="I20" s="12">
        <f t="shared" si="2"/>
        <v>20</v>
      </c>
      <c r="J20" s="12">
        <f t="shared" si="5"/>
        <v>20</v>
      </c>
      <c r="K20" s="16">
        <f t="shared" si="7"/>
        <v>20</v>
      </c>
      <c r="N20" s="3">
        <v>186</v>
      </c>
      <c r="O20" s="3">
        <f>186/12</f>
        <v>15.5</v>
      </c>
    </row>
    <row r="22" spans="1:15" x14ac:dyDescent="0.2">
      <c r="A22" t="s">
        <v>16</v>
      </c>
    </row>
    <row r="23" spans="1:15" x14ac:dyDescent="0.2">
      <c r="A23" s="4" t="s">
        <v>3</v>
      </c>
      <c r="B23" s="5" t="s">
        <v>4</v>
      </c>
      <c r="C23" s="6" t="s">
        <v>5</v>
      </c>
      <c r="D23" s="7" t="s">
        <v>6</v>
      </c>
      <c r="E23" s="7" t="s">
        <v>7</v>
      </c>
      <c r="F23" s="7" t="s">
        <v>17</v>
      </c>
      <c r="G23" s="8" t="s">
        <v>9</v>
      </c>
      <c r="H23" s="7" t="s">
        <v>10</v>
      </c>
      <c r="I23" s="7" t="s">
        <v>11</v>
      </c>
      <c r="J23" s="7" t="s">
        <v>12</v>
      </c>
      <c r="K23" s="7" t="s">
        <v>13</v>
      </c>
    </row>
    <row r="24" spans="1:15" x14ac:dyDescent="0.2">
      <c r="A24" s="9">
        <v>6</v>
      </c>
      <c r="B24" s="10">
        <f t="shared" ref="B24:B39" si="8">EDATE($A$2,A24)</f>
        <v>42232</v>
      </c>
      <c r="C24" s="11" t="str">
        <f t="shared" ref="C24:C39" si="9">INT(A24/12)&amp;"年"&amp;MOD(A24,12)&amp;"ヶ月"</f>
        <v>0年6ヶ月</v>
      </c>
      <c r="D24" s="12">
        <v>7</v>
      </c>
      <c r="E24" s="12">
        <v>0</v>
      </c>
      <c r="F24" s="13">
        <f>D24+E24</f>
        <v>7</v>
      </c>
      <c r="G24" s="14"/>
      <c r="H24" s="15">
        <f>F24-G24</f>
        <v>7</v>
      </c>
      <c r="I24" s="12">
        <f t="shared" ref="I24:I39" si="10">IF(G24&lt;=E24,E24-G24,0)</f>
        <v>0</v>
      </c>
      <c r="J24" s="12">
        <f>H24-I24</f>
        <v>7</v>
      </c>
      <c r="K24" s="16">
        <f>IF(D24+E24&gt;20,(D24+E24)-20,0)</f>
        <v>0</v>
      </c>
    </row>
    <row r="25" spans="1:15" x14ac:dyDescent="0.2">
      <c r="A25" s="9">
        <v>18</v>
      </c>
      <c r="B25" s="10">
        <f t="shared" si="8"/>
        <v>42598</v>
      </c>
      <c r="C25" s="11" t="str">
        <f t="shared" si="9"/>
        <v>1年6ヶ月</v>
      </c>
      <c r="D25" s="12">
        <v>8</v>
      </c>
      <c r="E25" s="12">
        <f>J24</f>
        <v>7</v>
      </c>
      <c r="F25" s="13">
        <f t="shared" ref="F25:F39" si="11">D25+E25</f>
        <v>15</v>
      </c>
      <c r="G25" s="14"/>
      <c r="H25" s="15">
        <f t="shared" ref="H25:H39" si="12">F25-G25</f>
        <v>15</v>
      </c>
      <c r="I25" s="12">
        <f t="shared" si="10"/>
        <v>7</v>
      </c>
      <c r="J25" s="12">
        <f t="shared" ref="J25:J39" si="13">H25-I25</f>
        <v>8</v>
      </c>
      <c r="K25" s="16">
        <f>IF(D25+E25&gt;20,(D25+E25)-20,0)</f>
        <v>0</v>
      </c>
    </row>
    <row r="26" spans="1:15" x14ac:dyDescent="0.2">
      <c r="A26" s="9">
        <v>30</v>
      </c>
      <c r="B26" s="10">
        <f t="shared" si="8"/>
        <v>42963</v>
      </c>
      <c r="C26" s="11" t="str">
        <f t="shared" si="9"/>
        <v>2年6ヶ月</v>
      </c>
      <c r="D26" s="12">
        <v>9</v>
      </c>
      <c r="E26" s="12">
        <f>J25</f>
        <v>8</v>
      </c>
      <c r="F26" s="13">
        <f t="shared" si="11"/>
        <v>17</v>
      </c>
      <c r="G26" s="14"/>
      <c r="H26" s="15">
        <f t="shared" si="12"/>
        <v>17</v>
      </c>
      <c r="I26" s="12">
        <f t="shared" si="10"/>
        <v>8</v>
      </c>
      <c r="J26" s="12">
        <f t="shared" si="13"/>
        <v>9</v>
      </c>
      <c r="K26" s="16">
        <f>IF(D26+E26&gt;20,(D26+E26)-20,0)</f>
        <v>0</v>
      </c>
    </row>
    <row r="27" spans="1:15" x14ac:dyDescent="0.2">
      <c r="A27" s="9">
        <v>42</v>
      </c>
      <c r="B27" s="10">
        <f t="shared" si="8"/>
        <v>43328</v>
      </c>
      <c r="C27" s="11" t="str">
        <f t="shared" si="9"/>
        <v>3年6ヶ月</v>
      </c>
      <c r="D27" s="12">
        <v>10</v>
      </c>
      <c r="E27" s="12">
        <f>J26</f>
        <v>9</v>
      </c>
      <c r="F27" s="13">
        <f t="shared" si="11"/>
        <v>19</v>
      </c>
      <c r="G27" s="14"/>
      <c r="H27" s="15">
        <f t="shared" si="12"/>
        <v>19</v>
      </c>
      <c r="I27" s="12">
        <f t="shared" si="10"/>
        <v>9</v>
      </c>
      <c r="J27" s="12">
        <f t="shared" si="13"/>
        <v>10</v>
      </c>
      <c r="K27" s="16">
        <f>IF(D27+E27&gt;20,(D27+E27)-20,0)</f>
        <v>0</v>
      </c>
    </row>
    <row r="28" spans="1:15" x14ac:dyDescent="0.2">
      <c r="A28" s="9">
        <v>54</v>
      </c>
      <c r="B28" s="10">
        <f t="shared" si="8"/>
        <v>43693</v>
      </c>
      <c r="C28" s="11" t="str">
        <f t="shared" si="9"/>
        <v>4年6ヶ月</v>
      </c>
      <c r="D28" s="12">
        <v>12</v>
      </c>
      <c r="E28" s="12">
        <f t="shared" ref="E28:E39" si="14">J27</f>
        <v>10</v>
      </c>
      <c r="F28" s="13">
        <f t="shared" si="11"/>
        <v>22</v>
      </c>
      <c r="G28" s="14"/>
      <c r="H28" s="15">
        <f t="shared" si="12"/>
        <v>22</v>
      </c>
      <c r="I28" s="12">
        <f t="shared" si="10"/>
        <v>10</v>
      </c>
      <c r="J28" s="12">
        <f t="shared" si="13"/>
        <v>12</v>
      </c>
      <c r="K28" s="16">
        <f t="shared" ref="K28:K39" si="15">IF(D28+E28&gt;20,(D28+E28)-20,0)</f>
        <v>2</v>
      </c>
    </row>
    <row r="29" spans="1:15" x14ac:dyDescent="0.2">
      <c r="A29" s="9">
        <v>66</v>
      </c>
      <c r="B29" s="10">
        <f t="shared" si="8"/>
        <v>44059</v>
      </c>
      <c r="C29" s="11" t="str">
        <f t="shared" si="9"/>
        <v>5年6ヶ月</v>
      </c>
      <c r="D29" s="12">
        <v>13</v>
      </c>
      <c r="E29" s="12">
        <f t="shared" si="14"/>
        <v>12</v>
      </c>
      <c r="F29" s="13">
        <f t="shared" si="11"/>
        <v>25</v>
      </c>
      <c r="G29" s="14"/>
      <c r="H29" s="15">
        <f t="shared" si="12"/>
        <v>25</v>
      </c>
      <c r="I29" s="12">
        <f t="shared" si="10"/>
        <v>12</v>
      </c>
      <c r="J29" s="12">
        <f t="shared" si="13"/>
        <v>13</v>
      </c>
      <c r="K29" s="16">
        <f t="shared" si="15"/>
        <v>5</v>
      </c>
    </row>
    <row r="30" spans="1:15" x14ac:dyDescent="0.2">
      <c r="A30" s="9">
        <v>78</v>
      </c>
      <c r="B30" s="10">
        <f t="shared" si="8"/>
        <v>44424</v>
      </c>
      <c r="C30" s="11" t="str">
        <f t="shared" si="9"/>
        <v>6年6ヶ月</v>
      </c>
      <c r="D30" s="12">
        <v>15</v>
      </c>
      <c r="E30" s="12">
        <f t="shared" si="14"/>
        <v>13</v>
      </c>
      <c r="F30" s="13">
        <f t="shared" si="11"/>
        <v>28</v>
      </c>
      <c r="G30" s="14"/>
      <c r="H30" s="15">
        <f t="shared" si="12"/>
        <v>28</v>
      </c>
      <c r="I30" s="12">
        <f t="shared" si="10"/>
        <v>13</v>
      </c>
      <c r="J30" s="12">
        <f t="shared" si="13"/>
        <v>15</v>
      </c>
      <c r="K30" s="16">
        <f t="shared" si="15"/>
        <v>8</v>
      </c>
    </row>
    <row r="31" spans="1:15" x14ac:dyDescent="0.2">
      <c r="A31" s="9">
        <v>90</v>
      </c>
      <c r="B31" s="10">
        <f t="shared" si="8"/>
        <v>44789</v>
      </c>
      <c r="C31" s="11" t="str">
        <f t="shared" si="9"/>
        <v>7年6ヶ月</v>
      </c>
      <c r="D31" s="12">
        <v>15</v>
      </c>
      <c r="E31" s="12">
        <f t="shared" si="14"/>
        <v>15</v>
      </c>
      <c r="F31" s="13">
        <f t="shared" si="11"/>
        <v>30</v>
      </c>
      <c r="G31" s="14"/>
      <c r="H31" s="15">
        <f t="shared" si="12"/>
        <v>30</v>
      </c>
      <c r="I31" s="12">
        <f t="shared" si="10"/>
        <v>15</v>
      </c>
      <c r="J31" s="12">
        <f t="shared" si="13"/>
        <v>15</v>
      </c>
      <c r="K31" s="16">
        <f t="shared" si="15"/>
        <v>10</v>
      </c>
    </row>
    <row r="32" spans="1:15" x14ac:dyDescent="0.2">
      <c r="A32" s="9">
        <v>102</v>
      </c>
      <c r="B32" s="10">
        <f t="shared" si="8"/>
        <v>45154</v>
      </c>
      <c r="C32" s="11" t="str">
        <f t="shared" si="9"/>
        <v>8年6ヶ月</v>
      </c>
      <c r="D32" s="12">
        <v>15</v>
      </c>
      <c r="E32" s="12">
        <f t="shared" si="14"/>
        <v>15</v>
      </c>
      <c r="F32" s="13">
        <f t="shared" si="11"/>
        <v>30</v>
      </c>
      <c r="G32" s="14"/>
      <c r="H32" s="15">
        <f t="shared" si="12"/>
        <v>30</v>
      </c>
      <c r="I32" s="12">
        <f t="shared" si="10"/>
        <v>15</v>
      </c>
      <c r="J32" s="12">
        <f t="shared" si="13"/>
        <v>15</v>
      </c>
      <c r="K32" s="16">
        <f t="shared" si="15"/>
        <v>10</v>
      </c>
    </row>
    <row r="33" spans="1:11" x14ac:dyDescent="0.2">
      <c r="A33" s="9">
        <v>114</v>
      </c>
      <c r="B33" s="10">
        <f t="shared" si="8"/>
        <v>45520</v>
      </c>
      <c r="C33" s="11" t="str">
        <f t="shared" si="9"/>
        <v>9年6ヶ月</v>
      </c>
      <c r="D33" s="12">
        <v>15</v>
      </c>
      <c r="E33" s="12">
        <f t="shared" si="14"/>
        <v>15</v>
      </c>
      <c r="F33" s="13">
        <f t="shared" si="11"/>
        <v>30</v>
      </c>
      <c r="G33" s="14"/>
      <c r="H33" s="15">
        <f t="shared" si="12"/>
        <v>30</v>
      </c>
      <c r="I33" s="12">
        <f t="shared" si="10"/>
        <v>15</v>
      </c>
      <c r="J33" s="12">
        <f t="shared" si="13"/>
        <v>15</v>
      </c>
      <c r="K33" s="16">
        <f t="shared" si="15"/>
        <v>10</v>
      </c>
    </row>
    <row r="34" spans="1:11" x14ac:dyDescent="0.2">
      <c r="A34" s="9">
        <v>126</v>
      </c>
      <c r="B34" s="10">
        <f t="shared" si="8"/>
        <v>45885</v>
      </c>
      <c r="C34" s="11" t="str">
        <f t="shared" si="9"/>
        <v>10年6ヶ月</v>
      </c>
      <c r="D34" s="12">
        <v>15</v>
      </c>
      <c r="E34" s="12">
        <f t="shared" si="14"/>
        <v>15</v>
      </c>
      <c r="F34" s="13">
        <f t="shared" si="11"/>
        <v>30</v>
      </c>
      <c r="G34" s="14"/>
      <c r="H34" s="15">
        <f t="shared" si="12"/>
        <v>30</v>
      </c>
      <c r="I34" s="12">
        <f t="shared" si="10"/>
        <v>15</v>
      </c>
      <c r="J34" s="12">
        <f t="shared" si="13"/>
        <v>15</v>
      </c>
      <c r="K34" s="16">
        <f t="shared" si="15"/>
        <v>10</v>
      </c>
    </row>
    <row r="35" spans="1:11" x14ac:dyDescent="0.2">
      <c r="A35" s="9">
        <v>138</v>
      </c>
      <c r="B35" s="10">
        <f t="shared" si="8"/>
        <v>46250</v>
      </c>
      <c r="C35" s="11" t="str">
        <f t="shared" si="9"/>
        <v>11年6ヶ月</v>
      </c>
      <c r="D35" s="12">
        <v>15</v>
      </c>
      <c r="E35" s="12">
        <f t="shared" si="14"/>
        <v>15</v>
      </c>
      <c r="F35" s="13">
        <f t="shared" si="11"/>
        <v>30</v>
      </c>
      <c r="G35" s="14"/>
      <c r="H35" s="15">
        <f t="shared" si="12"/>
        <v>30</v>
      </c>
      <c r="I35" s="12">
        <f t="shared" si="10"/>
        <v>15</v>
      </c>
      <c r="J35" s="12">
        <f t="shared" si="13"/>
        <v>15</v>
      </c>
      <c r="K35" s="16">
        <f t="shared" si="15"/>
        <v>10</v>
      </c>
    </row>
    <row r="36" spans="1:11" x14ac:dyDescent="0.2">
      <c r="A36" s="9">
        <v>150</v>
      </c>
      <c r="B36" s="10">
        <f t="shared" si="8"/>
        <v>46615</v>
      </c>
      <c r="C36" s="11" t="str">
        <f t="shared" si="9"/>
        <v>12年6ヶ月</v>
      </c>
      <c r="D36" s="12">
        <v>15</v>
      </c>
      <c r="E36" s="12">
        <f t="shared" si="14"/>
        <v>15</v>
      </c>
      <c r="F36" s="13">
        <f t="shared" si="11"/>
        <v>30</v>
      </c>
      <c r="G36" s="14"/>
      <c r="H36" s="15">
        <f t="shared" si="12"/>
        <v>30</v>
      </c>
      <c r="I36" s="12">
        <f t="shared" si="10"/>
        <v>15</v>
      </c>
      <c r="J36" s="12">
        <f t="shared" si="13"/>
        <v>15</v>
      </c>
      <c r="K36" s="16">
        <f t="shared" si="15"/>
        <v>10</v>
      </c>
    </row>
    <row r="37" spans="1:11" x14ac:dyDescent="0.2">
      <c r="A37" s="9">
        <v>162</v>
      </c>
      <c r="B37" s="10">
        <f t="shared" si="8"/>
        <v>46981</v>
      </c>
      <c r="C37" s="11" t="str">
        <f t="shared" si="9"/>
        <v>13年6ヶ月</v>
      </c>
      <c r="D37" s="12">
        <v>15</v>
      </c>
      <c r="E37" s="12">
        <f t="shared" si="14"/>
        <v>15</v>
      </c>
      <c r="F37" s="13">
        <f t="shared" si="11"/>
        <v>30</v>
      </c>
      <c r="G37" s="14"/>
      <c r="H37" s="15">
        <f t="shared" si="12"/>
        <v>30</v>
      </c>
      <c r="I37" s="12">
        <f t="shared" si="10"/>
        <v>15</v>
      </c>
      <c r="J37" s="12">
        <f t="shared" si="13"/>
        <v>15</v>
      </c>
      <c r="K37" s="16">
        <f t="shared" si="15"/>
        <v>10</v>
      </c>
    </row>
    <row r="38" spans="1:11" x14ac:dyDescent="0.2">
      <c r="A38" s="9">
        <v>174</v>
      </c>
      <c r="B38" s="10">
        <f t="shared" si="8"/>
        <v>47346</v>
      </c>
      <c r="C38" s="11" t="str">
        <f t="shared" si="9"/>
        <v>14年6ヶ月</v>
      </c>
      <c r="D38" s="12">
        <v>15</v>
      </c>
      <c r="E38" s="12">
        <f t="shared" si="14"/>
        <v>15</v>
      </c>
      <c r="F38" s="13">
        <f t="shared" si="11"/>
        <v>30</v>
      </c>
      <c r="G38" s="14"/>
      <c r="H38" s="15">
        <f t="shared" si="12"/>
        <v>30</v>
      </c>
      <c r="I38" s="12">
        <f t="shared" si="10"/>
        <v>15</v>
      </c>
      <c r="J38" s="12">
        <f t="shared" si="13"/>
        <v>15</v>
      </c>
      <c r="K38" s="16">
        <f t="shared" si="15"/>
        <v>10</v>
      </c>
    </row>
    <row r="39" spans="1:11" x14ac:dyDescent="0.2">
      <c r="A39" s="9">
        <v>186</v>
      </c>
      <c r="B39" s="10">
        <f t="shared" si="8"/>
        <v>47711</v>
      </c>
      <c r="C39" s="11" t="str">
        <f t="shared" si="9"/>
        <v>15年6ヶ月</v>
      </c>
      <c r="D39" s="12">
        <v>15</v>
      </c>
      <c r="E39" s="12">
        <f t="shared" si="14"/>
        <v>15</v>
      </c>
      <c r="F39" s="13">
        <f t="shared" si="11"/>
        <v>30</v>
      </c>
      <c r="G39" s="14"/>
      <c r="H39" s="15">
        <f t="shared" si="12"/>
        <v>30</v>
      </c>
      <c r="I39" s="12">
        <f t="shared" si="10"/>
        <v>15</v>
      </c>
      <c r="J39" s="12">
        <f t="shared" si="13"/>
        <v>15</v>
      </c>
      <c r="K39" s="16">
        <f t="shared" si="15"/>
        <v>10</v>
      </c>
    </row>
    <row r="40" spans="1:11" x14ac:dyDescent="0.2">
      <c r="A40" s="19"/>
      <c r="B40" s="19"/>
    </row>
    <row r="41" spans="1:11" x14ac:dyDescent="0.2">
      <c r="A41" t="s">
        <v>18</v>
      </c>
    </row>
    <row r="42" spans="1:11" x14ac:dyDescent="0.2">
      <c r="A42" s="4" t="s">
        <v>3</v>
      </c>
      <c r="B42" s="5" t="s">
        <v>4</v>
      </c>
      <c r="C42" s="6" t="s">
        <v>5</v>
      </c>
      <c r="D42" s="7" t="s">
        <v>6</v>
      </c>
      <c r="E42" s="7" t="s">
        <v>7</v>
      </c>
      <c r="F42" s="7" t="s">
        <v>17</v>
      </c>
      <c r="G42" s="8" t="s">
        <v>9</v>
      </c>
      <c r="H42" s="7" t="s">
        <v>10</v>
      </c>
      <c r="I42" s="7" t="s">
        <v>11</v>
      </c>
      <c r="J42" s="7" t="s">
        <v>12</v>
      </c>
      <c r="K42" s="7" t="s">
        <v>13</v>
      </c>
    </row>
    <row r="43" spans="1:11" x14ac:dyDescent="0.2">
      <c r="A43" s="9">
        <v>6</v>
      </c>
      <c r="B43" s="10">
        <f t="shared" ref="B43:B58" si="16">EDATE($A$2,A43)</f>
        <v>42232</v>
      </c>
      <c r="C43" s="11" t="str">
        <f t="shared" ref="C43:C58" si="17">INT(A43/12)&amp;"年"&amp;MOD(A43,12)&amp;"ヶ月"</f>
        <v>0年6ヶ月</v>
      </c>
      <c r="D43" s="12">
        <v>5</v>
      </c>
      <c r="E43" s="12">
        <v>0</v>
      </c>
      <c r="F43" s="13">
        <f>D43+E43</f>
        <v>5</v>
      </c>
      <c r="G43" s="14"/>
      <c r="H43" s="15">
        <f>F43-G43</f>
        <v>5</v>
      </c>
      <c r="I43" s="12">
        <f t="shared" ref="I43:I58" si="18">IF(G43&lt;=E43,E43-G43,0)</f>
        <v>0</v>
      </c>
      <c r="J43" s="12">
        <f>H43-I43</f>
        <v>5</v>
      </c>
      <c r="K43" s="16">
        <f>IF(D43+E43&gt;20,(D43+E43)-20,0)</f>
        <v>0</v>
      </c>
    </row>
    <row r="44" spans="1:11" x14ac:dyDescent="0.2">
      <c r="A44" s="9">
        <v>18</v>
      </c>
      <c r="B44" s="10">
        <f t="shared" si="16"/>
        <v>42598</v>
      </c>
      <c r="C44" s="11" t="str">
        <f t="shared" si="17"/>
        <v>1年6ヶ月</v>
      </c>
      <c r="D44" s="12">
        <v>6</v>
      </c>
      <c r="E44" s="12">
        <f>J43</f>
        <v>5</v>
      </c>
      <c r="F44" s="13">
        <f t="shared" ref="F44:F58" si="19">D44+E44</f>
        <v>11</v>
      </c>
      <c r="G44" s="14"/>
      <c r="H44" s="15">
        <f t="shared" ref="H44:H58" si="20">F44-G44</f>
        <v>11</v>
      </c>
      <c r="I44" s="12">
        <f t="shared" si="18"/>
        <v>5</v>
      </c>
      <c r="J44" s="12">
        <f t="shared" ref="J44:J58" si="21">H44-I44</f>
        <v>6</v>
      </c>
      <c r="K44" s="16">
        <f>IF(D44+E44&gt;20,(D44+E44)-20,0)</f>
        <v>0</v>
      </c>
    </row>
    <row r="45" spans="1:11" x14ac:dyDescent="0.2">
      <c r="A45" s="9">
        <v>30</v>
      </c>
      <c r="B45" s="10">
        <f t="shared" si="16"/>
        <v>42963</v>
      </c>
      <c r="C45" s="11" t="str">
        <f t="shared" si="17"/>
        <v>2年6ヶ月</v>
      </c>
      <c r="D45" s="12">
        <v>6</v>
      </c>
      <c r="E45" s="12">
        <f>J44</f>
        <v>6</v>
      </c>
      <c r="F45" s="13">
        <f t="shared" si="19"/>
        <v>12</v>
      </c>
      <c r="G45" s="14"/>
      <c r="H45" s="15">
        <f t="shared" si="20"/>
        <v>12</v>
      </c>
      <c r="I45" s="12">
        <f t="shared" si="18"/>
        <v>6</v>
      </c>
      <c r="J45" s="12">
        <f t="shared" si="21"/>
        <v>6</v>
      </c>
      <c r="K45" s="16">
        <f>IF(D45+E45&gt;20,(D45+E45)-20,0)</f>
        <v>0</v>
      </c>
    </row>
    <row r="46" spans="1:11" x14ac:dyDescent="0.2">
      <c r="A46" s="9">
        <v>42</v>
      </c>
      <c r="B46" s="10">
        <f t="shared" si="16"/>
        <v>43328</v>
      </c>
      <c r="C46" s="11" t="str">
        <f t="shared" si="17"/>
        <v>3年6ヶ月</v>
      </c>
      <c r="D46" s="12">
        <v>8</v>
      </c>
      <c r="E46" s="12">
        <f>J45</f>
        <v>6</v>
      </c>
      <c r="F46" s="13">
        <f t="shared" si="19"/>
        <v>14</v>
      </c>
      <c r="G46" s="14"/>
      <c r="H46" s="15">
        <f t="shared" si="20"/>
        <v>14</v>
      </c>
      <c r="I46" s="12">
        <f t="shared" si="18"/>
        <v>6</v>
      </c>
      <c r="J46" s="12">
        <f t="shared" si="21"/>
        <v>8</v>
      </c>
      <c r="K46" s="16">
        <f>IF(D46+E46&gt;20,(D46+E46)-20,0)</f>
        <v>0</v>
      </c>
    </row>
    <row r="47" spans="1:11" x14ac:dyDescent="0.2">
      <c r="A47" s="9">
        <v>54</v>
      </c>
      <c r="B47" s="10">
        <f t="shared" si="16"/>
        <v>43693</v>
      </c>
      <c r="C47" s="11" t="str">
        <f t="shared" si="17"/>
        <v>4年6ヶ月</v>
      </c>
      <c r="D47" s="12">
        <v>9</v>
      </c>
      <c r="E47" s="12">
        <f t="shared" ref="E47:E58" si="22">J46</f>
        <v>8</v>
      </c>
      <c r="F47" s="13">
        <f t="shared" si="19"/>
        <v>17</v>
      </c>
      <c r="G47" s="14"/>
      <c r="H47" s="15">
        <f t="shared" si="20"/>
        <v>17</v>
      </c>
      <c r="I47" s="12">
        <f t="shared" si="18"/>
        <v>8</v>
      </c>
      <c r="J47" s="12">
        <f t="shared" si="21"/>
        <v>9</v>
      </c>
      <c r="K47" s="16">
        <f t="shared" ref="K47:K58" si="23">IF(D47+E47&gt;20,(D47+E47)-20,0)</f>
        <v>0</v>
      </c>
    </row>
    <row r="48" spans="1:11" x14ac:dyDescent="0.2">
      <c r="A48" s="9">
        <v>66</v>
      </c>
      <c r="B48" s="10">
        <f t="shared" si="16"/>
        <v>44059</v>
      </c>
      <c r="C48" s="11" t="str">
        <f t="shared" si="17"/>
        <v>5年6ヶ月</v>
      </c>
      <c r="D48" s="12">
        <v>10</v>
      </c>
      <c r="E48" s="12">
        <f t="shared" si="22"/>
        <v>9</v>
      </c>
      <c r="F48" s="13">
        <f t="shared" si="19"/>
        <v>19</v>
      </c>
      <c r="G48" s="14"/>
      <c r="H48" s="15">
        <f t="shared" si="20"/>
        <v>19</v>
      </c>
      <c r="I48" s="12">
        <f t="shared" si="18"/>
        <v>9</v>
      </c>
      <c r="J48" s="12">
        <f t="shared" si="21"/>
        <v>10</v>
      </c>
      <c r="K48" s="16">
        <f t="shared" si="23"/>
        <v>0</v>
      </c>
    </row>
    <row r="49" spans="1:11" x14ac:dyDescent="0.2">
      <c r="A49" s="9">
        <v>78</v>
      </c>
      <c r="B49" s="10">
        <f t="shared" si="16"/>
        <v>44424</v>
      </c>
      <c r="C49" s="11" t="str">
        <f t="shared" si="17"/>
        <v>6年6ヶ月</v>
      </c>
      <c r="D49" s="12">
        <v>11</v>
      </c>
      <c r="E49" s="12">
        <f t="shared" si="22"/>
        <v>10</v>
      </c>
      <c r="F49" s="13">
        <f t="shared" si="19"/>
        <v>21</v>
      </c>
      <c r="G49" s="14"/>
      <c r="H49" s="15">
        <f t="shared" si="20"/>
        <v>21</v>
      </c>
      <c r="I49" s="12">
        <f t="shared" si="18"/>
        <v>10</v>
      </c>
      <c r="J49" s="12">
        <f t="shared" si="21"/>
        <v>11</v>
      </c>
      <c r="K49" s="16">
        <f t="shared" si="23"/>
        <v>1</v>
      </c>
    </row>
    <row r="50" spans="1:11" x14ac:dyDescent="0.2">
      <c r="A50" s="9">
        <v>90</v>
      </c>
      <c r="B50" s="10">
        <f t="shared" si="16"/>
        <v>44789</v>
      </c>
      <c r="C50" s="11" t="str">
        <f t="shared" si="17"/>
        <v>7年6ヶ月</v>
      </c>
      <c r="D50" s="12">
        <v>11</v>
      </c>
      <c r="E50" s="12">
        <f t="shared" si="22"/>
        <v>11</v>
      </c>
      <c r="F50" s="13">
        <f t="shared" si="19"/>
        <v>22</v>
      </c>
      <c r="G50" s="14"/>
      <c r="H50" s="15">
        <f t="shared" si="20"/>
        <v>22</v>
      </c>
      <c r="I50" s="12">
        <f t="shared" si="18"/>
        <v>11</v>
      </c>
      <c r="J50" s="12">
        <f t="shared" si="21"/>
        <v>11</v>
      </c>
      <c r="K50" s="16">
        <f t="shared" si="23"/>
        <v>2</v>
      </c>
    </row>
    <row r="51" spans="1:11" x14ac:dyDescent="0.2">
      <c r="A51" s="9">
        <v>102</v>
      </c>
      <c r="B51" s="10">
        <f t="shared" si="16"/>
        <v>45154</v>
      </c>
      <c r="C51" s="11" t="str">
        <f t="shared" si="17"/>
        <v>8年6ヶ月</v>
      </c>
      <c r="D51" s="12">
        <v>11</v>
      </c>
      <c r="E51" s="12">
        <f t="shared" si="22"/>
        <v>11</v>
      </c>
      <c r="F51" s="13">
        <f t="shared" si="19"/>
        <v>22</v>
      </c>
      <c r="G51" s="14"/>
      <c r="H51" s="15">
        <f t="shared" si="20"/>
        <v>22</v>
      </c>
      <c r="I51" s="12">
        <f t="shared" si="18"/>
        <v>11</v>
      </c>
      <c r="J51" s="12">
        <f t="shared" si="21"/>
        <v>11</v>
      </c>
      <c r="K51" s="16">
        <f t="shared" si="23"/>
        <v>2</v>
      </c>
    </row>
    <row r="52" spans="1:11" x14ac:dyDescent="0.2">
      <c r="A52" s="9">
        <v>114</v>
      </c>
      <c r="B52" s="10">
        <f t="shared" si="16"/>
        <v>45520</v>
      </c>
      <c r="C52" s="11" t="str">
        <f t="shared" si="17"/>
        <v>9年6ヶ月</v>
      </c>
      <c r="D52" s="12">
        <v>11</v>
      </c>
      <c r="E52" s="12">
        <f t="shared" si="22"/>
        <v>11</v>
      </c>
      <c r="F52" s="13">
        <f t="shared" si="19"/>
        <v>22</v>
      </c>
      <c r="G52" s="14"/>
      <c r="H52" s="15">
        <f t="shared" si="20"/>
        <v>22</v>
      </c>
      <c r="I52" s="12">
        <f t="shared" si="18"/>
        <v>11</v>
      </c>
      <c r="J52" s="12">
        <f t="shared" si="21"/>
        <v>11</v>
      </c>
      <c r="K52" s="16">
        <f t="shared" si="23"/>
        <v>2</v>
      </c>
    </row>
    <row r="53" spans="1:11" x14ac:dyDescent="0.2">
      <c r="A53" s="9">
        <v>126</v>
      </c>
      <c r="B53" s="10">
        <f t="shared" si="16"/>
        <v>45885</v>
      </c>
      <c r="C53" s="11" t="str">
        <f t="shared" si="17"/>
        <v>10年6ヶ月</v>
      </c>
      <c r="D53" s="12">
        <v>11</v>
      </c>
      <c r="E53" s="12">
        <f t="shared" si="22"/>
        <v>11</v>
      </c>
      <c r="F53" s="13">
        <f t="shared" si="19"/>
        <v>22</v>
      </c>
      <c r="G53" s="14"/>
      <c r="H53" s="15">
        <f t="shared" si="20"/>
        <v>22</v>
      </c>
      <c r="I53" s="12">
        <f t="shared" si="18"/>
        <v>11</v>
      </c>
      <c r="J53" s="12">
        <f t="shared" si="21"/>
        <v>11</v>
      </c>
      <c r="K53" s="16">
        <f t="shared" si="23"/>
        <v>2</v>
      </c>
    </row>
    <row r="54" spans="1:11" x14ac:dyDescent="0.2">
      <c r="A54" s="9">
        <v>138</v>
      </c>
      <c r="B54" s="10">
        <f t="shared" si="16"/>
        <v>46250</v>
      </c>
      <c r="C54" s="11" t="str">
        <f t="shared" si="17"/>
        <v>11年6ヶ月</v>
      </c>
      <c r="D54" s="12">
        <v>11</v>
      </c>
      <c r="E54" s="12">
        <f t="shared" si="22"/>
        <v>11</v>
      </c>
      <c r="F54" s="13">
        <f t="shared" si="19"/>
        <v>22</v>
      </c>
      <c r="G54" s="14"/>
      <c r="H54" s="15">
        <f t="shared" si="20"/>
        <v>22</v>
      </c>
      <c r="I54" s="12">
        <f t="shared" si="18"/>
        <v>11</v>
      </c>
      <c r="J54" s="12">
        <f t="shared" si="21"/>
        <v>11</v>
      </c>
      <c r="K54" s="16">
        <f t="shared" si="23"/>
        <v>2</v>
      </c>
    </row>
    <row r="55" spans="1:11" x14ac:dyDescent="0.2">
      <c r="A55" s="9">
        <v>150</v>
      </c>
      <c r="B55" s="10">
        <f t="shared" si="16"/>
        <v>46615</v>
      </c>
      <c r="C55" s="11" t="str">
        <f t="shared" si="17"/>
        <v>12年6ヶ月</v>
      </c>
      <c r="D55" s="12">
        <v>11</v>
      </c>
      <c r="E55" s="12">
        <f t="shared" si="22"/>
        <v>11</v>
      </c>
      <c r="F55" s="13">
        <f t="shared" si="19"/>
        <v>22</v>
      </c>
      <c r="G55" s="14"/>
      <c r="H55" s="15">
        <f t="shared" si="20"/>
        <v>22</v>
      </c>
      <c r="I55" s="12">
        <f t="shared" si="18"/>
        <v>11</v>
      </c>
      <c r="J55" s="12">
        <f t="shared" si="21"/>
        <v>11</v>
      </c>
      <c r="K55" s="16">
        <f t="shared" si="23"/>
        <v>2</v>
      </c>
    </row>
    <row r="56" spans="1:11" x14ac:dyDescent="0.2">
      <c r="A56" s="9">
        <v>162</v>
      </c>
      <c r="B56" s="10">
        <f t="shared" si="16"/>
        <v>46981</v>
      </c>
      <c r="C56" s="11" t="str">
        <f t="shared" si="17"/>
        <v>13年6ヶ月</v>
      </c>
      <c r="D56" s="12">
        <v>11</v>
      </c>
      <c r="E56" s="12">
        <f t="shared" si="22"/>
        <v>11</v>
      </c>
      <c r="F56" s="13">
        <f t="shared" si="19"/>
        <v>22</v>
      </c>
      <c r="G56" s="14"/>
      <c r="H56" s="15">
        <f t="shared" si="20"/>
        <v>22</v>
      </c>
      <c r="I56" s="12">
        <f t="shared" si="18"/>
        <v>11</v>
      </c>
      <c r="J56" s="12">
        <f t="shared" si="21"/>
        <v>11</v>
      </c>
      <c r="K56" s="16">
        <f t="shared" si="23"/>
        <v>2</v>
      </c>
    </row>
    <row r="57" spans="1:11" x14ac:dyDescent="0.2">
      <c r="A57" s="9">
        <v>174</v>
      </c>
      <c r="B57" s="10">
        <f t="shared" si="16"/>
        <v>47346</v>
      </c>
      <c r="C57" s="11" t="str">
        <f t="shared" si="17"/>
        <v>14年6ヶ月</v>
      </c>
      <c r="D57" s="12">
        <v>11</v>
      </c>
      <c r="E57" s="12">
        <f t="shared" si="22"/>
        <v>11</v>
      </c>
      <c r="F57" s="13">
        <f t="shared" si="19"/>
        <v>22</v>
      </c>
      <c r="G57" s="14"/>
      <c r="H57" s="15">
        <f t="shared" si="20"/>
        <v>22</v>
      </c>
      <c r="I57" s="12">
        <f t="shared" si="18"/>
        <v>11</v>
      </c>
      <c r="J57" s="12">
        <f t="shared" si="21"/>
        <v>11</v>
      </c>
      <c r="K57" s="16">
        <f t="shared" si="23"/>
        <v>2</v>
      </c>
    </row>
    <row r="58" spans="1:11" x14ac:dyDescent="0.2">
      <c r="A58" s="9">
        <v>186</v>
      </c>
      <c r="B58" s="10">
        <f t="shared" si="16"/>
        <v>47711</v>
      </c>
      <c r="C58" s="11" t="str">
        <f t="shared" si="17"/>
        <v>15年6ヶ月</v>
      </c>
      <c r="D58" s="12">
        <v>11</v>
      </c>
      <c r="E58" s="12">
        <f t="shared" si="22"/>
        <v>11</v>
      </c>
      <c r="F58" s="13">
        <f t="shared" si="19"/>
        <v>22</v>
      </c>
      <c r="G58" s="14"/>
      <c r="H58" s="15">
        <f t="shared" si="20"/>
        <v>22</v>
      </c>
      <c r="I58" s="12">
        <f t="shared" si="18"/>
        <v>11</v>
      </c>
      <c r="J58" s="12">
        <f t="shared" si="21"/>
        <v>11</v>
      </c>
      <c r="K58" s="16">
        <f t="shared" si="23"/>
        <v>2</v>
      </c>
    </row>
    <row r="60" spans="1:11" x14ac:dyDescent="0.2">
      <c r="A60" t="s">
        <v>19</v>
      </c>
    </row>
    <row r="61" spans="1:11" x14ac:dyDescent="0.2">
      <c r="A61" s="4" t="s">
        <v>3</v>
      </c>
      <c r="B61" s="5" t="s">
        <v>4</v>
      </c>
      <c r="C61" s="6" t="s">
        <v>5</v>
      </c>
      <c r="D61" s="7" t="s">
        <v>6</v>
      </c>
      <c r="E61" s="7" t="s">
        <v>7</v>
      </c>
      <c r="F61" s="7" t="s">
        <v>17</v>
      </c>
      <c r="G61" s="8" t="s">
        <v>9</v>
      </c>
      <c r="H61" s="7" t="s">
        <v>10</v>
      </c>
      <c r="I61" s="7" t="s">
        <v>11</v>
      </c>
      <c r="J61" s="7" t="s">
        <v>12</v>
      </c>
      <c r="K61" s="7" t="s">
        <v>13</v>
      </c>
    </row>
    <row r="62" spans="1:11" x14ac:dyDescent="0.2">
      <c r="A62" s="9">
        <v>6</v>
      </c>
      <c r="B62" s="10">
        <f t="shared" ref="B62:B77" si="24">EDATE($A$2,A62)</f>
        <v>42232</v>
      </c>
      <c r="C62" s="11" t="str">
        <f t="shared" ref="C62:C77" si="25">INT(A62/12)&amp;"年"&amp;MOD(A62,12)&amp;"ヶ月"</f>
        <v>0年6ヶ月</v>
      </c>
      <c r="D62" s="12">
        <v>3</v>
      </c>
      <c r="E62" s="12">
        <v>0</v>
      </c>
      <c r="F62" s="13">
        <f>D62+E62</f>
        <v>3</v>
      </c>
      <c r="G62" s="14"/>
      <c r="H62" s="15">
        <f>F62-G62</f>
        <v>3</v>
      </c>
      <c r="I62" s="12">
        <f t="shared" ref="I62:I77" si="26">IF(G62&lt;=E62,E62-G62,0)</f>
        <v>0</v>
      </c>
      <c r="J62" s="12">
        <f>H62-I62</f>
        <v>3</v>
      </c>
      <c r="K62" s="16">
        <f>IF(D62+E62&gt;20,(D62+E62)-20,0)</f>
        <v>0</v>
      </c>
    </row>
    <row r="63" spans="1:11" x14ac:dyDescent="0.2">
      <c r="A63" s="9">
        <v>18</v>
      </c>
      <c r="B63" s="10">
        <f t="shared" si="24"/>
        <v>42598</v>
      </c>
      <c r="C63" s="11" t="str">
        <f t="shared" si="25"/>
        <v>1年6ヶ月</v>
      </c>
      <c r="D63" s="12">
        <v>4</v>
      </c>
      <c r="E63" s="12">
        <f>J62</f>
        <v>3</v>
      </c>
      <c r="F63" s="13">
        <f t="shared" ref="F63:F77" si="27">D63+E63</f>
        <v>7</v>
      </c>
      <c r="G63" s="14"/>
      <c r="H63" s="15">
        <f t="shared" ref="H63:H77" si="28">F63-G63</f>
        <v>7</v>
      </c>
      <c r="I63" s="12">
        <f t="shared" si="26"/>
        <v>3</v>
      </c>
      <c r="J63" s="12">
        <f t="shared" ref="J63:J77" si="29">H63-I63</f>
        <v>4</v>
      </c>
      <c r="K63" s="16">
        <f>IF(D63+E63&gt;20,(D63+E63)-20,0)</f>
        <v>0</v>
      </c>
    </row>
    <row r="64" spans="1:11" x14ac:dyDescent="0.2">
      <c r="A64" s="9">
        <v>30</v>
      </c>
      <c r="B64" s="10">
        <f t="shared" si="24"/>
        <v>42963</v>
      </c>
      <c r="C64" s="11" t="str">
        <f t="shared" si="25"/>
        <v>2年6ヶ月</v>
      </c>
      <c r="D64" s="12">
        <v>4</v>
      </c>
      <c r="E64" s="12">
        <f>J63</f>
        <v>4</v>
      </c>
      <c r="F64" s="13">
        <f t="shared" si="27"/>
        <v>8</v>
      </c>
      <c r="G64" s="14"/>
      <c r="H64" s="15">
        <f t="shared" si="28"/>
        <v>8</v>
      </c>
      <c r="I64" s="12">
        <f t="shared" si="26"/>
        <v>4</v>
      </c>
      <c r="J64" s="12">
        <f t="shared" si="29"/>
        <v>4</v>
      </c>
      <c r="K64" s="16">
        <f>IF(D64+E64&gt;20,(D64+E64)-20,0)</f>
        <v>0</v>
      </c>
    </row>
    <row r="65" spans="1:11" x14ac:dyDescent="0.2">
      <c r="A65" s="9">
        <v>42</v>
      </c>
      <c r="B65" s="10">
        <f t="shared" si="24"/>
        <v>43328</v>
      </c>
      <c r="C65" s="11" t="str">
        <f t="shared" si="25"/>
        <v>3年6ヶ月</v>
      </c>
      <c r="D65" s="12">
        <v>5</v>
      </c>
      <c r="E65" s="12">
        <f>J64</f>
        <v>4</v>
      </c>
      <c r="F65" s="13">
        <f t="shared" si="27"/>
        <v>9</v>
      </c>
      <c r="G65" s="14"/>
      <c r="H65" s="15">
        <f t="shared" si="28"/>
        <v>9</v>
      </c>
      <c r="I65" s="12">
        <f t="shared" si="26"/>
        <v>4</v>
      </c>
      <c r="J65" s="12">
        <f t="shared" si="29"/>
        <v>5</v>
      </c>
      <c r="K65" s="16">
        <f>IF(D65+E65&gt;20,(D65+E65)-20,0)</f>
        <v>0</v>
      </c>
    </row>
    <row r="66" spans="1:11" x14ac:dyDescent="0.2">
      <c r="A66" s="9">
        <v>54</v>
      </c>
      <c r="B66" s="10">
        <f t="shared" si="24"/>
        <v>43693</v>
      </c>
      <c r="C66" s="11" t="str">
        <f t="shared" si="25"/>
        <v>4年6ヶ月</v>
      </c>
      <c r="D66" s="12">
        <v>6</v>
      </c>
      <c r="E66" s="12">
        <f t="shared" ref="E66:E77" si="30">J65</f>
        <v>5</v>
      </c>
      <c r="F66" s="13">
        <f t="shared" si="27"/>
        <v>11</v>
      </c>
      <c r="G66" s="14"/>
      <c r="H66" s="15">
        <f t="shared" si="28"/>
        <v>11</v>
      </c>
      <c r="I66" s="12">
        <f t="shared" si="26"/>
        <v>5</v>
      </c>
      <c r="J66" s="12">
        <f t="shared" si="29"/>
        <v>6</v>
      </c>
      <c r="K66" s="16">
        <f t="shared" ref="K66:K77" si="31">IF(D66+E66&gt;20,(D66+E66)-20,0)</f>
        <v>0</v>
      </c>
    </row>
    <row r="67" spans="1:11" x14ac:dyDescent="0.2">
      <c r="A67" s="9">
        <v>66</v>
      </c>
      <c r="B67" s="10">
        <f t="shared" si="24"/>
        <v>44059</v>
      </c>
      <c r="C67" s="11" t="str">
        <f t="shared" si="25"/>
        <v>5年6ヶ月</v>
      </c>
      <c r="D67" s="12">
        <v>6</v>
      </c>
      <c r="E67" s="12">
        <f t="shared" si="30"/>
        <v>6</v>
      </c>
      <c r="F67" s="13">
        <f t="shared" si="27"/>
        <v>12</v>
      </c>
      <c r="G67" s="14"/>
      <c r="H67" s="15">
        <f t="shared" si="28"/>
        <v>12</v>
      </c>
      <c r="I67" s="12">
        <f t="shared" si="26"/>
        <v>6</v>
      </c>
      <c r="J67" s="12">
        <f t="shared" si="29"/>
        <v>6</v>
      </c>
      <c r="K67" s="16">
        <f t="shared" si="31"/>
        <v>0</v>
      </c>
    </row>
    <row r="68" spans="1:11" x14ac:dyDescent="0.2">
      <c r="A68" s="9">
        <v>78</v>
      </c>
      <c r="B68" s="10">
        <f t="shared" si="24"/>
        <v>44424</v>
      </c>
      <c r="C68" s="11" t="str">
        <f t="shared" si="25"/>
        <v>6年6ヶ月</v>
      </c>
      <c r="D68" s="12">
        <v>7</v>
      </c>
      <c r="E68" s="12">
        <f t="shared" si="30"/>
        <v>6</v>
      </c>
      <c r="F68" s="13">
        <f t="shared" si="27"/>
        <v>13</v>
      </c>
      <c r="G68" s="14"/>
      <c r="H68" s="15">
        <f t="shared" si="28"/>
        <v>13</v>
      </c>
      <c r="I68" s="12">
        <f t="shared" si="26"/>
        <v>6</v>
      </c>
      <c r="J68" s="12">
        <f t="shared" si="29"/>
        <v>7</v>
      </c>
      <c r="K68" s="16">
        <f t="shared" si="31"/>
        <v>0</v>
      </c>
    </row>
    <row r="69" spans="1:11" x14ac:dyDescent="0.2">
      <c r="A69" s="9">
        <v>90</v>
      </c>
      <c r="B69" s="10">
        <f t="shared" si="24"/>
        <v>44789</v>
      </c>
      <c r="C69" s="11" t="str">
        <f t="shared" si="25"/>
        <v>7年6ヶ月</v>
      </c>
      <c r="D69" s="12">
        <v>7</v>
      </c>
      <c r="E69" s="12">
        <f t="shared" si="30"/>
        <v>7</v>
      </c>
      <c r="F69" s="13">
        <f t="shared" si="27"/>
        <v>14</v>
      </c>
      <c r="G69" s="14"/>
      <c r="H69" s="15">
        <f t="shared" si="28"/>
        <v>14</v>
      </c>
      <c r="I69" s="12">
        <f t="shared" si="26"/>
        <v>7</v>
      </c>
      <c r="J69" s="12">
        <f t="shared" si="29"/>
        <v>7</v>
      </c>
      <c r="K69" s="16">
        <f t="shared" si="31"/>
        <v>0</v>
      </c>
    </row>
    <row r="70" spans="1:11" x14ac:dyDescent="0.2">
      <c r="A70" s="9">
        <v>102</v>
      </c>
      <c r="B70" s="10">
        <f t="shared" si="24"/>
        <v>45154</v>
      </c>
      <c r="C70" s="11" t="str">
        <f t="shared" si="25"/>
        <v>8年6ヶ月</v>
      </c>
      <c r="D70" s="12">
        <v>7</v>
      </c>
      <c r="E70" s="12">
        <f t="shared" si="30"/>
        <v>7</v>
      </c>
      <c r="F70" s="13">
        <f t="shared" si="27"/>
        <v>14</v>
      </c>
      <c r="G70" s="14"/>
      <c r="H70" s="15">
        <f t="shared" si="28"/>
        <v>14</v>
      </c>
      <c r="I70" s="12">
        <f t="shared" si="26"/>
        <v>7</v>
      </c>
      <c r="J70" s="12">
        <f t="shared" si="29"/>
        <v>7</v>
      </c>
      <c r="K70" s="16">
        <f t="shared" si="31"/>
        <v>0</v>
      </c>
    </row>
    <row r="71" spans="1:11" x14ac:dyDescent="0.2">
      <c r="A71" s="9">
        <v>114</v>
      </c>
      <c r="B71" s="10">
        <f t="shared" si="24"/>
        <v>45520</v>
      </c>
      <c r="C71" s="11" t="str">
        <f t="shared" si="25"/>
        <v>9年6ヶ月</v>
      </c>
      <c r="D71" s="12">
        <v>7</v>
      </c>
      <c r="E71" s="12">
        <f t="shared" si="30"/>
        <v>7</v>
      </c>
      <c r="F71" s="13">
        <f t="shared" si="27"/>
        <v>14</v>
      </c>
      <c r="G71" s="14"/>
      <c r="H71" s="15">
        <f t="shared" si="28"/>
        <v>14</v>
      </c>
      <c r="I71" s="12">
        <f t="shared" si="26"/>
        <v>7</v>
      </c>
      <c r="J71" s="12">
        <f t="shared" si="29"/>
        <v>7</v>
      </c>
      <c r="K71" s="16">
        <f t="shared" si="31"/>
        <v>0</v>
      </c>
    </row>
    <row r="72" spans="1:11" x14ac:dyDescent="0.2">
      <c r="A72" s="9">
        <v>126</v>
      </c>
      <c r="B72" s="10">
        <f t="shared" si="24"/>
        <v>45885</v>
      </c>
      <c r="C72" s="11" t="str">
        <f t="shared" si="25"/>
        <v>10年6ヶ月</v>
      </c>
      <c r="D72" s="12">
        <v>7</v>
      </c>
      <c r="E72" s="12">
        <f t="shared" si="30"/>
        <v>7</v>
      </c>
      <c r="F72" s="13">
        <f t="shared" si="27"/>
        <v>14</v>
      </c>
      <c r="G72" s="14"/>
      <c r="H72" s="15">
        <f t="shared" si="28"/>
        <v>14</v>
      </c>
      <c r="I72" s="12">
        <f t="shared" si="26"/>
        <v>7</v>
      </c>
      <c r="J72" s="12">
        <f t="shared" si="29"/>
        <v>7</v>
      </c>
      <c r="K72" s="16">
        <f t="shared" si="31"/>
        <v>0</v>
      </c>
    </row>
    <row r="73" spans="1:11" x14ac:dyDescent="0.2">
      <c r="A73" s="9">
        <v>138</v>
      </c>
      <c r="B73" s="10">
        <f t="shared" si="24"/>
        <v>46250</v>
      </c>
      <c r="C73" s="11" t="str">
        <f t="shared" si="25"/>
        <v>11年6ヶ月</v>
      </c>
      <c r="D73" s="12">
        <v>7</v>
      </c>
      <c r="E73" s="12">
        <f t="shared" si="30"/>
        <v>7</v>
      </c>
      <c r="F73" s="13">
        <f t="shared" si="27"/>
        <v>14</v>
      </c>
      <c r="G73" s="14"/>
      <c r="H73" s="15">
        <f t="shared" si="28"/>
        <v>14</v>
      </c>
      <c r="I73" s="12">
        <f t="shared" si="26"/>
        <v>7</v>
      </c>
      <c r="J73" s="12">
        <f t="shared" si="29"/>
        <v>7</v>
      </c>
      <c r="K73" s="16">
        <f t="shared" si="31"/>
        <v>0</v>
      </c>
    </row>
    <row r="74" spans="1:11" x14ac:dyDescent="0.2">
      <c r="A74" s="9">
        <v>150</v>
      </c>
      <c r="B74" s="10">
        <f t="shared" si="24"/>
        <v>46615</v>
      </c>
      <c r="C74" s="11" t="str">
        <f t="shared" si="25"/>
        <v>12年6ヶ月</v>
      </c>
      <c r="D74" s="12">
        <v>7</v>
      </c>
      <c r="E74" s="12">
        <f t="shared" si="30"/>
        <v>7</v>
      </c>
      <c r="F74" s="13">
        <f t="shared" si="27"/>
        <v>14</v>
      </c>
      <c r="G74" s="14"/>
      <c r="H74" s="15">
        <f t="shared" si="28"/>
        <v>14</v>
      </c>
      <c r="I74" s="12">
        <f t="shared" si="26"/>
        <v>7</v>
      </c>
      <c r="J74" s="12">
        <f t="shared" si="29"/>
        <v>7</v>
      </c>
      <c r="K74" s="16">
        <f t="shared" si="31"/>
        <v>0</v>
      </c>
    </row>
    <row r="75" spans="1:11" x14ac:dyDescent="0.2">
      <c r="A75" s="9">
        <v>162</v>
      </c>
      <c r="B75" s="10">
        <f t="shared" si="24"/>
        <v>46981</v>
      </c>
      <c r="C75" s="11" t="str">
        <f t="shared" si="25"/>
        <v>13年6ヶ月</v>
      </c>
      <c r="D75" s="12">
        <v>7</v>
      </c>
      <c r="E75" s="12">
        <f t="shared" si="30"/>
        <v>7</v>
      </c>
      <c r="F75" s="13">
        <f t="shared" si="27"/>
        <v>14</v>
      </c>
      <c r="G75" s="14"/>
      <c r="H75" s="15">
        <f t="shared" si="28"/>
        <v>14</v>
      </c>
      <c r="I75" s="12">
        <f t="shared" si="26"/>
        <v>7</v>
      </c>
      <c r="J75" s="12">
        <f t="shared" si="29"/>
        <v>7</v>
      </c>
      <c r="K75" s="16">
        <f t="shared" si="31"/>
        <v>0</v>
      </c>
    </row>
    <row r="76" spans="1:11" x14ac:dyDescent="0.2">
      <c r="A76" s="9">
        <v>174</v>
      </c>
      <c r="B76" s="10">
        <f t="shared" si="24"/>
        <v>47346</v>
      </c>
      <c r="C76" s="11" t="str">
        <f t="shared" si="25"/>
        <v>14年6ヶ月</v>
      </c>
      <c r="D76" s="12">
        <v>7</v>
      </c>
      <c r="E76" s="12">
        <f t="shared" si="30"/>
        <v>7</v>
      </c>
      <c r="F76" s="13">
        <f t="shared" si="27"/>
        <v>14</v>
      </c>
      <c r="G76" s="14"/>
      <c r="H76" s="15">
        <f t="shared" si="28"/>
        <v>14</v>
      </c>
      <c r="I76" s="12">
        <f t="shared" si="26"/>
        <v>7</v>
      </c>
      <c r="J76" s="12">
        <f t="shared" si="29"/>
        <v>7</v>
      </c>
      <c r="K76" s="16">
        <f t="shared" si="31"/>
        <v>0</v>
      </c>
    </row>
    <row r="77" spans="1:11" x14ac:dyDescent="0.2">
      <c r="A77" s="9">
        <v>186</v>
      </c>
      <c r="B77" s="10">
        <f t="shared" si="24"/>
        <v>47711</v>
      </c>
      <c r="C77" s="11" t="str">
        <f t="shared" si="25"/>
        <v>15年6ヶ月</v>
      </c>
      <c r="D77" s="12">
        <v>7</v>
      </c>
      <c r="E77" s="12">
        <f t="shared" si="30"/>
        <v>7</v>
      </c>
      <c r="F77" s="13">
        <f t="shared" si="27"/>
        <v>14</v>
      </c>
      <c r="G77" s="14"/>
      <c r="H77" s="15">
        <f t="shared" si="28"/>
        <v>14</v>
      </c>
      <c r="I77" s="12">
        <f t="shared" si="26"/>
        <v>7</v>
      </c>
      <c r="J77" s="12">
        <f t="shared" si="29"/>
        <v>7</v>
      </c>
      <c r="K77" s="16">
        <f t="shared" si="31"/>
        <v>0</v>
      </c>
    </row>
    <row r="79" spans="1:11" x14ac:dyDescent="0.2">
      <c r="A79" t="s">
        <v>20</v>
      </c>
    </row>
    <row r="80" spans="1:11" x14ac:dyDescent="0.2">
      <c r="A80" s="4" t="s">
        <v>3</v>
      </c>
      <c r="B80" s="5" t="s">
        <v>4</v>
      </c>
      <c r="C80" s="6" t="s">
        <v>5</v>
      </c>
      <c r="D80" s="7" t="s">
        <v>6</v>
      </c>
      <c r="E80" s="7" t="s">
        <v>7</v>
      </c>
      <c r="F80" s="7" t="s">
        <v>17</v>
      </c>
      <c r="G80" s="8" t="s">
        <v>9</v>
      </c>
      <c r="H80" s="7" t="s">
        <v>10</v>
      </c>
      <c r="I80" s="7" t="s">
        <v>11</v>
      </c>
      <c r="J80" s="7" t="s">
        <v>12</v>
      </c>
      <c r="K80" s="7" t="s">
        <v>13</v>
      </c>
    </row>
    <row r="81" spans="1:11" x14ac:dyDescent="0.2">
      <c r="A81" s="9">
        <v>6</v>
      </c>
      <c r="B81" s="10">
        <f t="shared" ref="B81:B96" si="32">EDATE($A$2,A81)</f>
        <v>42232</v>
      </c>
      <c r="C81" s="11" t="str">
        <f t="shared" ref="C81:C96" si="33">INT(A81/12)&amp;"年"&amp;MOD(A81,12)&amp;"ヶ月"</f>
        <v>0年6ヶ月</v>
      </c>
      <c r="D81" s="12">
        <v>1</v>
      </c>
      <c r="E81" s="12">
        <v>0</v>
      </c>
      <c r="F81" s="13">
        <f>D81+E81</f>
        <v>1</v>
      </c>
      <c r="G81" s="14"/>
      <c r="H81" s="15">
        <f>F81-G81</f>
        <v>1</v>
      </c>
      <c r="I81" s="12">
        <f t="shared" ref="I81:I96" si="34">IF(G81&lt;=E81,E81-G81,0)</f>
        <v>0</v>
      </c>
      <c r="J81" s="12">
        <f>H81-I81</f>
        <v>1</v>
      </c>
      <c r="K81" s="16">
        <f>IF(D81+E81&gt;20,(D81+E81)-20,0)</f>
        <v>0</v>
      </c>
    </row>
    <row r="82" spans="1:11" x14ac:dyDescent="0.2">
      <c r="A82" s="9">
        <v>18</v>
      </c>
      <c r="B82" s="10">
        <f t="shared" si="32"/>
        <v>42598</v>
      </c>
      <c r="C82" s="11" t="str">
        <f t="shared" si="33"/>
        <v>1年6ヶ月</v>
      </c>
      <c r="D82" s="12">
        <v>2</v>
      </c>
      <c r="E82" s="12">
        <f>J81</f>
        <v>1</v>
      </c>
      <c r="F82" s="13">
        <f t="shared" ref="F82:F96" si="35">D82+E82</f>
        <v>3</v>
      </c>
      <c r="G82" s="14"/>
      <c r="H82" s="15">
        <f t="shared" ref="H82:H96" si="36">F82-G82</f>
        <v>3</v>
      </c>
      <c r="I82" s="12">
        <f t="shared" si="34"/>
        <v>1</v>
      </c>
      <c r="J82" s="12">
        <f t="shared" ref="J82:J96" si="37">H82-I82</f>
        <v>2</v>
      </c>
      <c r="K82" s="16">
        <f>IF(D82+E82&gt;20,(D82+E82)-20,0)</f>
        <v>0</v>
      </c>
    </row>
    <row r="83" spans="1:11" x14ac:dyDescent="0.2">
      <c r="A83" s="9">
        <v>30</v>
      </c>
      <c r="B83" s="10">
        <f t="shared" si="32"/>
        <v>42963</v>
      </c>
      <c r="C83" s="11" t="str">
        <f t="shared" si="33"/>
        <v>2年6ヶ月</v>
      </c>
      <c r="D83" s="12">
        <v>2</v>
      </c>
      <c r="E83" s="12">
        <f>J82</f>
        <v>2</v>
      </c>
      <c r="F83" s="13">
        <f t="shared" si="35"/>
        <v>4</v>
      </c>
      <c r="G83" s="14"/>
      <c r="H83" s="15">
        <f t="shared" si="36"/>
        <v>4</v>
      </c>
      <c r="I83" s="12">
        <f t="shared" si="34"/>
        <v>2</v>
      </c>
      <c r="J83" s="12">
        <f t="shared" si="37"/>
        <v>2</v>
      </c>
      <c r="K83" s="16">
        <f>IF(D83+E83&gt;20,(D83+E83)-20,0)</f>
        <v>0</v>
      </c>
    </row>
    <row r="84" spans="1:11" x14ac:dyDescent="0.2">
      <c r="A84" s="9">
        <v>42</v>
      </c>
      <c r="B84" s="10">
        <f t="shared" si="32"/>
        <v>43328</v>
      </c>
      <c r="C84" s="11" t="str">
        <f t="shared" si="33"/>
        <v>3年6ヶ月</v>
      </c>
      <c r="D84" s="12">
        <v>2</v>
      </c>
      <c r="E84" s="12">
        <f>J83</f>
        <v>2</v>
      </c>
      <c r="F84" s="13">
        <f t="shared" si="35"/>
        <v>4</v>
      </c>
      <c r="G84" s="14"/>
      <c r="H84" s="15">
        <f t="shared" si="36"/>
        <v>4</v>
      </c>
      <c r="I84" s="12">
        <f t="shared" si="34"/>
        <v>2</v>
      </c>
      <c r="J84" s="12">
        <f t="shared" si="37"/>
        <v>2</v>
      </c>
      <c r="K84" s="16">
        <f>IF(D84+E84&gt;20,(D84+E84)-20,0)</f>
        <v>0</v>
      </c>
    </row>
    <row r="85" spans="1:11" x14ac:dyDescent="0.2">
      <c r="A85" s="9">
        <v>54</v>
      </c>
      <c r="B85" s="10">
        <f t="shared" si="32"/>
        <v>43693</v>
      </c>
      <c r="C85" s="11" t="str">
        <f t="shared" si="33"/>
        <v>4年6ヶ月</v>
      </c>
      <c r="D85" s="12">
        <v>3</v>
      </c>
      <c r="E85" s="12">
        <f t="shared" ref="E85:E96" si="38">J84</f>
        <v>2</v>
      </c>
      <c r="F85" s="13">
        <f t="shared" si="35"/>
        <v>5</v>
      </c>
      <c r="G85" s="14"/>
      <c r="H85" s="15">
        <f t="shared" si="36"/>
        <v>5</v>
      </c>
      <c r="I85" s="12">
        <f t="shared" si="34"/>
        <v>2</v>
      </c>
      <c r="J85" s="12">
        <f t="shared" si="37"/>
        <v>3</v>
      </c>
      <c r="K85" s="16">
        <f t="shared" ref="K85:K96" si="39">IF(D85+E85&gt;20,(D85+E85)-20,0)</f>
        <v>0</v>
      </c>
    </row>
    <row r="86" spans="1:11" x14ac:dyDescent="0.2">
      <c r="A86" s="9">
        <v>66</v>
      </c>
      <c r="B86" s="10">
        <f t="shared" si="32"/>
        <v>44059</v>
      </c>
      <c r="C86" s="11" t="str">
        <f t="shared" si="33"/>
        <v>5年6ヶ月</v>
      </c>
      <c r="D86" s="12">
        <v>3</v>
      </c>
      <c r="E86" s="12">
        <f t="shared" si="38"/>
        <v>3</v>
      </c>
      <c r="F86" s="13">
        <f t="shared" si="35"/>
        <v>6</v>
      </c>
      <c r="G86" s="14"/>
      <c r="H86" s="15">
        <f t="shared" si="36"/>
        <v>6</v>
      </c>
      <c r="I86" s="12">
        <f t="shared" si="34"/>
        <v>3</v>
      </c>
      <c r="J86" s="12">
        <f t="shared" si="37"/>
        <v>3</v>
      </c>
      <c r="K86" s="16">
        <f t="shared" si="39"/>
        <v>0</v>
      </c>
    </row>
    <row r="87" spans="1:11" x14ac:dyDescent="0.2">
      <c r="A87" s="9">
        <v>78</v>
      </c>
      <c r="B87" s="10">
        <f t="shared" si="32"/>
        <v>44424</v>
      </c>
      <c r="C87" s="11" t="str">
        <f t="shared" si="33"/>
        <v>6年6ヶ月</v>
      </c>
      <c r="D87" s="12">
        <v>3</v>
      </c>
      <c r="E87" s="12">
        <f t="shared" si="38"/>
        <v>3</v>
      </c>
      <c r="F87" s="13">
        <f t="shared" si="35"/>
        <v>6</v>
      </c>
      <c r="G87" s="14"/>
      <c r="H87" s="15">
        <f t="shared" si="36"/>
        <v>6</v>
      </c>
      <c r="I87" s="12">
        <f t="shared" si="34"/>
        <v>3</v>
      </c>
      <c r="J87" s="12">
        <f t="shared" si="37"/>
        <v>3</v>
      </c>
      <c r="K87" s="16">
        <f t="shared" si="39"/>
        <v>0</v>
      </c>
    </row>
    <row r="88" spans="1:11" x14ac:dyDescent="0.2">
      <c r="A88" s="9">
        <v>90</v>
      </c>
      <c r="B88" s="10">
        <f t="shared" si="32"/>
        <v>44789</v>
      </c>
      <c r="C88" s="11" t="str">
        <f t="shared" si="33"/>
        <v>7年6ヶ月</v>
      </c>
      <c r="D88" s="12">
        <v>3</v>
      </c>
      <c r="E88" s="12">
        <f t="shared" si="38"/>
        <v>3</v>
      </c>
      <c r="F88" s="13">
        <f t="shared" si="35"/>
        <v>6</v>
      </c>
      <c r="G88" s="14"/>
      <c r="H88" s="15">
        <f t="shared" si="36"/>
        <v>6</v>
      </c>
      <c r="I88" s="12">
        <f t="shared" si="34"/>
        <v>3</v>
      </c>
      <c r="J88" s="12">
        <f t="shared" si="37"/>
        <v>3</v>
      </c>
      <c r="K88" s="16">
        <f t="shared" si="39"/>
        <v>0</v>
      </c>
    </row>
    <row r="89" spans="1:11" x14ac:dyDescent="0.2">
      <c r="A89" s="9">
        <v>102</v>
      </c>
      <c r="B89" s="10">
        <f t="shared" si="32"/>
        <v>45154</v>
      </c>
      <c r="C89" s="11" t="str">
        <f t="shared" si="33"/>
        <v>8年6ヶ月</v>
      </c>
      <c r="D89" s="12">
        <v>3</v>
      </c>
      <c r="E89" s="12">
        <f t="shared" si="38"/>
        <v>3</v>
      </c>
      <c r="F89" s="13">
        <f t="shared" si="35"/>
        <v>6</v>
      </c>
      <c r="G89" s="14"/>
      <c r="H89" s="15">
        <f t="shared" si="36"/>
        <v>6</v>
      </c>
      <c r="I89" s="12">
        <f t="shared" si="34"/>
        <v>3</v>
      </c>
      <c r="J89" s="12">
        <f t="shared" si="37"/>
        <v>3</v>
      </c>
      <c r="K89" s="16">
        <f t="shared" si="39"/>
        <v>0</v>
      </c>
    </row>
    <row r="90" spans="1:11" x14ac:dyDescent="0.2">
      <c r="A90" s="9">
        <v>114</v>
      </c>
      <c r="B90" s="10">
        <f t="shared" si="32"/>
        <v>45520</v>
      </c>
      <c r="C90" s="11" t="str">
        <f t="shared" si="33"/>
        <v>9年6ヶ月</v>
      </c>
      <c r="D90" s="12">
        <v>3</v>
      </c>
      <c r="E90" s="12">
        <f t="shared" si="38"/>
        <v>3</v>
      </c>
      <c r="F90" s="13">
        <f t="shared" si="35"/>
        <v>6</v>
      </c>
      <c r="G90" s="14"/>
      <c r="H90" s="15">
        <f t="shared" si="36"/>
        <v>6</v>
      </c>
      <c r="I90" s="12">
        <f t="shared" si="34"/>
        <v>3</v>
      </c>
      <c r="J90" s="12">
        <f t="shared" si="37"/>
        <v>3</v>
      </c>
      <c r="K90" s="16">
        <f t="shared" si="39"/>
        <v>0</v>
      </c>
    </row>
    <row r="91" spans="1:11" x14ac:dyDescent="0.2">
      <c r="A91" s="9">
        <v>126</v>
      </c>
      <c r="B91" s="10">
        <f t="shared" si="32"/>
        <v>45885</v>
      </c>
      <c r="C91" s="11" t="str">
        <f t="shared" si="33"/>
        <v>10年6ヶ月</v>
      </c>
      <c r="D91" s="12">
        <v>3</v>
      </c>
      <c r="E91" s="12">
        <f t="shared" si="38"/>
        <v>3</v>
      </c>
      <c r="F91" s="13">
        <f t="shared" si="35"/>
        <v>6</v>
      </c>
      <c r="G91" s="14"/>
      <c r="H91" s="15">
        <f t="shared" si="36"/>
        <v>6</v>
      </c>
      <c r="I91" s="12">
        <f t="shared" si="34"/>
        <v>3</v>
      </c>
      <c r="J91" s="12">
        <f t="shared" si="37"/>
        <v>3</v>
      </c>
      <c r="K91" s="16">
        <f t="shared" si="39"/>
        <v>0</v>
      </c>
    </row>
    <row r="92" spans="1:11" x14ac:dyDescent="0.2">
      <c r="A92" s="9">
        <v>138</v>
      </c>
      <c r="B92" s="10">
        <f t="shared" si="32"/>
        <v>46250</v>
      </c>
      <c r="C92" s="11" t="str">
        <f t="shared" si="33"/>
        <v>11年6ヶ月</v>
      </c>
      <c r="D92" s="12">
        <v>3</v>
      </c>
      <c r="E92" s="12">
        <f t="shared" si="38"/>
        <v>3</v>
      </c>
      <c r="F92" s="13">
        <f t="shared" si="35"/>
        <v>6</v>
      </c>
      <c r="G92" s="14"/>
      <c r="H92" s="15">
        <f t="shared" si="36"/>
        <v>6</v>
      </c>
      <c r="I92" s="12">
        <f t="shared" si="34"/>
        <v>3</v>
      </c>
      <c r="J92" s="12">
        <f t="shared" si="37"/>
        <v>3</v>
      </c>
      <c r="K92" s="16">
        <f t="shared" si="39"/>
        <v>0</v>
      </c>
    </row>
    <row r="93" spans="1:11" x14ac:dyDescent="0.2">
      <c r="A93" s="9">
        <v>150</v>
      </c>
      <c r="B93" s="10">
        <f t="shared" si="32"/>
        <v>46615</v>
      </c>
      <c r="C93" s="11" t="str">
        <f t="shared" si="33"/>
        <v>12年6ヶ月</v>
      </c>
      <c r="D93" s="12">
        <v>3</v>
      </c>
      <c r="E93" s="12">
        <f t="shared" si="38"/>
        <v>3</v>
      </c>
      <c r="F93" s="13">
        <f t="shared" si="35"/>
        <v>6</v>
      </c>
      <c r="G93" s="14"/>
      <c r="H93" s="15">
        <f t="shared" si="36"/>
        <v>6</v>
      </c>
      <c r="I93" s="12">
        <f t="shared" si="34"/>
        <v>3</v>
      </c>
      <c r="J93" s="12">
        <f t="shared" si="37"/>
        <v>3</v>
      </c>
      <c r="K93" s="16">
        <f t="shared" si="39"/>
        <v>0</v>
      </c>
    </row>
    <row r="94" spans="1:11" x14ac:dyDescent="0.2">
      <c r="A94" s="9">
        <v>162</v>
      </c>
      <c r="B94" s="10">
        <f t="shared" si="32"/>
        <v>46981</v>
      </c>
      <c r="C94" s="11" t="str">
        <f t="shared" si="33"/>
        <v>13年6ヶ月</v>
      </c>
      <c r="D94" s="12">
        <v>3</v>
      </c>
      <c r="E94" s="12">
        <f t="shared" si="38"/>
        <v>3</v>
      </c>
      <c r="F94" s="13">
        <f t="shared" si="35"/>
        <v>6</v>
      </c>
      <c r="G94" s="14"/>
      <c r="H94" s="15">
        <f t="shared" si="36"/>
        <v>6</v>
      </c>
      <c r="I94" s="12">
        <f t="shared" si="34"/>
        <v>3</v>
      </c>
      <c r="J94" s="12">
        <f t="shared" si="37"/>
        <v>3</v>
      </c>
      <c r="K94" s="16">
        <f t="shared" si="39"/>
        <v>0</v>
      </c>
    </row>
    <row r="95" spans="1:11" x14ac:dyDescent="0.2">
      <c r="A95" s="9">
        <v>174</v>
      </c>
      <c r="B95" s="10">
        <f t="shared" si="32"/>
        <v>47346</v>
      </c>
      <c r="C95" s="11" t="str">
        <f t="shared" si="33"/>
        <v>14年6ヶ月</v>
      </c>
      <c r="D95" s="12">
        <v>3</v>
      </c>
      <c r="E95" s="12">
        <f t="shared" si="38"/>
        <v>3</v>
      </c>
      <c r="F95" s="13">
        <f t="shared" si="35"/>
        <v>6</v>
      </c>
      <c r="G95" s="14"/>
      <c r="H95" s="15">
        <f t="shared" si="36"/>
        <v>6</v>
      </c>
      <c r="I95" s="12">
        <f t="shared" si="34"/>
        <v>3</v>
      </c>
      <c r="J95" s="12">
        <f t="shared" si="37"/>
        <v>3</v>
      </c>
      <c r="K95" s="16">
        <f t="shared" si="39"/>
        <v>0</v>
      </c>
    </row>
    <row r="96" spans="1:11" x14ac:dyDescent="0.2">
      <c r="A96" s="9">
        <v>186</v>
      </c>
      <c r="B96" s="10">
        <f t="shared" si="32"/>
        <v>47711</v>
      </c>
      <c r="C96" s="11" t="str">
        <f t="shared" si="33"/>
        <v>15年6ヶ月</v>
      </c>
      <c r="D96" s="12">
        <v>3</v>
      </c>
      <c r="E96" s="12">
        <f t="shared" si="38"/>
        <v>3</v>
      </c>
      <c r="F96" s="13">
        <f t="shared" si="35"/>
        <v>6</v>
      </c>
      <c r="G96" s="14"/>
      <c r="H96" s="15">
        <f t="shared" si="36"/>
        <v>6</v>
      </c>
      <c r="I96" s="12">
        <f t="shared" si="34"/>
        <v>3</v>
      </c>
      <c r="J96" s="12">
        <f t="shared" si="37"/>
        <v>3</v>
      </c>
      <c r="K96" s="16">
        <f t="shared" si="39"/>
        <v>0</v>
      </c>
    </row>
  </sheetData>
  <phoneticPr fontId="3"/>
  <conditionalFormatting sqref="A5:E20 G5:J20">
    <cfRule type="expression" dxfId="11" priority="12">
      <formula>(ROW()-10)=MATCH($B$1,$C$11:$C$26)</formula>
    </cfRule>
  </conditionalFormatting>
  <conditionalFormatting sqref="A24:E39 G24:J39">
    <cfRule type="expression" dxfId="10" priority="11">
      <formula>(ROW()-10)=MATCH($B$1,$C$11:$C$26)</formula>
    </cfRule>
  </conditionalFormatting>
  <conditionalFormatting sqref="A43 C43:E43 A44:E58 G43:J58">
    <cfRule type="expression" dxfId="9" priority="10">
      <formula>(ROW()-10)=MATCH($B$1,$C$11:$C$26)</formula>
    </cfRule>
  </conditionalFormatting>
  <conditionalFormatting sqref="A62:E77 G62:J77">
    <cfRule type="expression" dxfId="8" priority="9">
      <formula>(ROW()-10)=MATCH($B$1,$C$11:$C$26)</formula>
    </cfRule>
  </conditionalFormatting>
  <conditionalFormatting sqref="A81:E96 G81:J96">
    <cfRule type="expression" dxfId="7" priority="8">
      <formula>(ROW()-10)=MATCH($B$1,$C$11:$C$26)</formula>
    </cfRule>
  </conditionalFormatting>
  <conditionalFormatting sqref="L6">
    <cfRule type="expression" dxfId="6" priority="7">
      <formula>(ROW()-10)=MATCH($B$1,$C$11:$C$26)</formula>
    </cfRule>
  </conditionalFormatting>
  <conditionalFormatting sqref="F5:F20">
    <cfRule type="expression" dxfId="5" priority="6">
      <formula>(ROW()-10)=MATCH($B$1,$C$11:$C$26)</formula>
    </cfRule>
  </conditionalFormatting>
  <conditionalFormatting sqref="B43">
    <cfRule type="expression" dxfId="4" priority="5">
      <formula>(ROW()-10)=MATCH($B$1,$C$11:$C$26)</formula>
    </cfRule>
  </conditionalFormatting>
  <conditionalFormatting sqref="F24:F39">
    <cfRule type="expression" dxfId="3" priority="4">
      <formula>(ROW()-10)=MATCH($B$1,$C$11:$C$26)</formula>
    </cfRule>
  </conditionalFormatting>
  <conditionalFormatting sqref="F43:F58">
    <cfRule type="expression" dxfId="2" priority="3">
      <formula>(ROW()-10)=MATCH($B$1,$C$11:$C$26)</formula>
    </cfRule>
  </conditionalFormatting>
  <conditionalFormatting sqref="F62:F77">
    <cfRule type="expression" dxfId="1" priority="2">
      <formula>(ROW()-10)=MATCH($B$1,$C$11:$C$26)</formula>
    </cfRule>
  </conditionalFormatting>
  <conditionalFormatting sqref="F81:F96">
    <cfRule type="expression" dxfId="0" priority="1">
      <formula>(ROW()-10)=MATCH($B$1,$C$11:$C$26)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有給管理表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井上徳彦</dc:creator>
  <cp:lastModifiedBy>井上徳彦</cp:lastModifiedBy>
  <dcterms:created xsi:type="dcterms:W3CDTF">2019-01-05T18:37:21Z</dcterms:created>
  <dcterms:modified xsi:type="dcterms:W3CDTF">2019-01-05T18:38:17Z</dcterms:modified>
</cp:coreProperties>
</file>